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0490" windowHeight="7755"/>
  </bookViews>
  <sheets>
    <sheet name="Comp. 1 Riesgos Corrup" sheetId="13" r:id="rId1"/>
    <sheet name="Comp. 3 Rendicion de Cuentas" sheetId="7" r:id="rId2"/>
    <sheet name="Comp. 4 Mecanismos Xa Aten Ciud" sheetId="8" r:id="rId3"/>
    <sheet name=" Comp. 5 TranspyAcceso Informac" sheetId="9" r:id="rId4"/>
    <sheet name="Comp. 6 Iniciativas Adicionales" sheetId="10" r:id="rId5"/>
    <sheet name="Hoja4" sheetId="11" r:id="rId6"/>
  </sheets>
  <externalReferences>
    <externalReference r:id="rId7"/>
    <externalReference r:id="rId8"/>
    <externalReference r:id="rId9"/>
    <externalReference r:id="rId10"/>
    <externalReference r:id="rId11"/>
    <externalReference r:id="rId12"/>
  </externalReferences>
  <definedNames>
    <definedName name="_xlnm._FilterDatabase" localSheetId="0" hidden="1">'Comp. 1 Riesgos Corrup'!$A$13:$BD$38</definedName>
    <definedName name="_xlnm._FilterDatabase" localSheetId="2" hidden="1">'Comp. 4 Mecanismos Xa Aten Ciud'!$A$1:$O$10</definedName>
    <definedName name="Antijurídico" localSheetId="3">'[1]Tabla No 9. Ctrl Seguridad Info'!#REF!</definedName>
    <definedName name="Antijurídico" localSheetId="0">'[2]Tabla No 9. Ctrl Seguridad Info'!#REF!</definedName>
    <definedName name="Antijurídico" localSheetId="1">'[1]Tabla No 9. Ctrl Seguridad Info'!#REF!</definedName>
    <definedName name="Antijurídico" localSheetId="2">'[1]Tabla No 9. Ctrl Seguridad Info'!#REF!</definedName>
    <definedName name="Antijurídico" localSheetId="4">'[1]Tabla No 9. Ctrl Seguridad Info'!#REF!</definedName>
    <definedName name="Antijurídico">'[1]Tabla No 9. Ctrl Seguridad Info'!#REF!</definedName>
    <definedName name="ControlesSeguridadGeneral" localSheetId="3">'[1]Tabla No 9. Ctrl Seguridad Info'!#REF!</definedName>
    <definedName name="ControlesSeguridadGeneral" localSheetId="0">'[2]Tabla No 9. Ctrl Seguridad Info'!#REF!</definedName>
    <definedName name="ControlesSeguridadGeneral" localSheetId="1">'[1]Tabla No 9. Ctrl Seguridad Info'!#REF!</definedName>
    <definedName name="ControlesSeguridadGeneral" localSheetId="2">'[1]Tabla No 9. Ctrl Seguridad Info'!#REF!</definedName>
    <definedName name="ControlesSeguridadGeneral" localSheetId="4">'[1]Tabla No 9. Ctrl Seguridad Info'!#REF!</definedName>
    <definedName name="ControlesSeguridadGeneral">'[1]Tabla No 9. Ctrl Seguridad Info'!#REF!</definedName>
    <definedName name="Corrupción" localSheetId="3">'[1]Tabla No 9. Ctrl Seguridad Info'!#REF!</definedName>
    <definedName name="Corrupción" localSheetId="0">'[2]Tabla No 9. Ctrl Seguridad Info'!#REF!</definedName>
    <definedName name="Corrupción" localSheetId="1">'[1]Tabla No 9. Ctrl Seguridad Info'!#REF!</definedName>
    <definedName name="Corrupción" localSheetId="2">'[1]Tabla No 9. Ctrl Seguridad Info'!#REF!</definedName>
    <definedName name="Corrupción" localSheetId="4">'[1]Tabla No 9. Ctrl Seguridad Info'!#REF!</definedName>
    <definedName name="Corrupción">'[1]Tabla No 9. Ctrl Seguridad Info'!#REF!</definedName>
    <definedName name="Cumplimiento" localSheetId="3">'[1]Tabla No 9. Ctrl Seguridad Info'!#REF!</definedName>
    <definedName name="Cumplimiento" localSheetId="0">'[2]Tabla No 9. Ctrl Seguridad Info'!#REF!</definedName>
    <definedName name="Cumplimiento" localSheetId="1">'[1]Tabla No 9. Ctrl Seguridad Info'!#REF!</definedName>
    <definedName name="Cumplimiento" localSheetId="2">'[1]Tabla No 9. Ctrl Seguridad Info'!#REF!</definedName>
    <definedName name="Cumplimiento" localSheetId="4">'[1]Tabla No 9. Ctrl Seguridad Info'!#REF!</definedName>
    <definedName name="Cumplimiento">'[1]Tabla No 9. Ctrl Seguridad Info'!#REF!</definedName>
    <definedName name="Estrategico" localSheetId="3">'[1]Tabla No 9. Ctrl Seguridad Info'!#REF!</definedName>
    <definedName name="Estrategico" localSheetId="0">'[2]Tabla No 9. Ctrl Seguridad Info'!#REF!</definedName>
    <definedName name="Estrategico" localSheetId="1">'[1]Tabla No 9. Ctrl Seguridad Info'!#REF!</definedName>
    <definedName name="Estrategico" localSheetId="2">'[1]Tabla No 9. Ctrl Seguridad Info'!#REF!</definedName>
    <definedName name="Estrategico" localSheetId="4">'[1]Tabla No 9. Ctrl Seguridad Info'!#REF!</definedName>
    <definedName name="Estrategico">'[1]Tabla No 9. Ctrl Seguridad Info'!#REF!</definedName>
    <definedName name="Financiero" localSheetId="3">'[1]Tabla No 9. Ctrl Seguridad Info'!#REF!</definedName>
    <definedName name="Financiero" localSheetId="0">'[2]Tabla No 9. Ctrl Seguridad Info'!#REF!</definedName>
    <definedName name="Financiero" localSheetId="1">'[1]Tabla No 9. Ctrl Seguridad Info'!#REF!</definedName>
    <definedName name="Financiero" localSheetId="2">'[1]Tabla No 9. Ctrl Seguridad Info'!#REF!</definedName>
    <definedName name="Financiero" localSheetId="4">'[1]Tabla No 9. Ctrl Seguridad Info'!#REF!</definedName>
    <definedName name="Financiero">'[1]Tabla No 9. Ctrl Seguridad Info'!#REF!</definedName>
    <definedName name="Imagen" localSheetId="3">'[1]Tabla No 9. Ctrl Seguridad Info'!#REF!</definedName>
    <definedName name="Imagen" localSheetId="0">'[2]Tabla No 9. Ctrl Seguridad Info'!#REF!</definedName>
    <definedName name="Imagen" localSheetId="1">'[1]Tabla No 9. Ctrl Seguridad Info'!#REF!</definedName>
    <definedName name="Imagen" localSheetId="2">'[1]Tabla No 9. Ctrl Seguridad Info'!#REF!</definedName>
    <definedName name="Imagen" localSheetId="4">'[1]Tabla No 9. Ctrl Seguridad Info'!#REF!</definedName>
    <definedName name="Imagen">'[1]Tabla No 9. Ctrl Seguridad Info'!#REF!</definedName>
    <definedName name="Operativo" localSheetId="3">'[1]Tabla No 9. Ctrl Seguridad Info'!#REF!</definedName>
    <definedName name="Operativo" localSheetId="0">'[2]Tabla No 9. Ctrl Seguridad Info'!#REF!</definedName>
    <definedName name="Operativo" localSheetId="1">'[1]Tabla No 9. Ctrl Seguridad Info'!#REF!</definedName>
    <definedName name="Operativo" localSheetId="2">'[1]Tabla No 9. Ctrl Seguridad Info'!#REF!</definedName>
    <definedName name="Operativo" localSheetId="4">'[1]Tabla No 9. Ctrl Seguridad Info'!#REF!</definedName>
    <definedName name="Operativo">'[1]Tabla No 9. Ctrl Seguridad Info'!#REF!</definedName>
    <definedName name="Tecnología" localSheetId="3">'[1]Tabla No 9. Ctrl Seguridad Info'!#REF!</definedName>
    <definedName name="Tecnología" localSheetId="0">'[2]Tabla No 9. Ctrl Seguridad Info'!#REF!</definedName>
    <definedName name="Tecnología" localSheetId="1">'[1]Tabla No 9. Ctrl Seguridad Info'!#REF!</definedName>
    <definedName name="Tecnología" localSheetId="2">'[1]Tabla No 9. Ctrl Seguridad Info'!#REF!</definedName>
    <definedName name="Tecnología" localSheetId="4">'[1]Tabla No 9. Ctrl Seguridad Info'!#REF!</definedName>
    <definedName name="Tecnología">'[1]Tabla No 9. Ctrl Seguridad Info'!#REF!</definedName>
    <definedName name="_xlnm.Print_Titles" localSheetId="3">' Comp. 5 TranspyAcceso Informac'!$A:$B,' Comp. 5 TranspyAcceso Informac'!$1:$6</definedName>
    <definedName name="_xlnm.Print_Titles" localSheetId="0">'Comp. 1 Riesgos Corrup'!$2:$13</definedName>
    <definedName name="_xlnm.Print_Titles" localSheetId="1">'Comp. 3 Rendicion de Cuentas'!$A:$B,'Comp. 3 Rendicion de Cuentas'!$1:$6</definedName>
    <definedName name="_xlnm.Print_Titles" localSheetId="2">'Comp. 4 Mecanismos Xa Aten Ciud'!$A:$B,'Comp. 4 Mecanismos Xa Aten Ciud'!$1:$6</definedName>
    <definedName name="_xlnm.Print_Titles" localSheetId="4">'Comp. 6 Iniciativas Adicionales'!$A:$B,'Comp. 6 Iniciativas Adicionales'!$1:$6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Z33" i="13"/>
  <c r="X33" i="13"/>
  <c r="V33" i="13"/>
  <c r="T33" i="13"/>
  <c r="R33" i="13"/>
  <c r="AA33" i="13" s="1"/>
  <c r="AB33" i="13" s="1"/>
  <c r="AE33" i="13" s="1"/>
  <c r="P33" i="13"/>
  <c r="N33" i="13"/>
  <c r="AQ32" i="13"/>
  <c r="AO32" i="13"/>
  <c r="AD32" i="13"/>
  <c r="Z32" i="13"/>
  <c r="X32" i="13"/>
  <c r="V32" i="13"/>
  <c r="T32" i="13"/>
  <c r="R32" i="13"/>
  <c r="P32" i="13"/>
  <c r="N32" i="13"/>
  <c r="AA32" i="13" s="1"/>
  <c r="AB32" i="13" s="1"/>
  <c r="AE32" i="13" s="1"/>
  <c r="J32" i="13"/>
  <c r="AF32" i="13" l="1"/>
  <c r="AG32" i="13" s="1"/>
  <c r="AH32" i="13"/>
  <c r="AH33" i="13"/>
  <c r="AF33" i="13"/>
  <c r="AG33" i="13" s="1"/>
  <c r="K13" i="8"/>
  <c r="K12" i="8"/>
  <c r="K11" i="8"/>
  <c r="K12" i="7"/>
  <c r="K11" i="7"/>
  <c r="K10" i="7"/>
  <c r="K8" i="7"/>
  <c r="K7" i="7"/>
  <c r="AI32" i="13" l="1"/>
  <c r="AJ32" i="13" s="1"/>
  <c r="AM32" i="13" s="1"/>
  <c r="AN32" i="13" s="1"/>
  <c r="AP32" i="13" s="1"/>
  <c r="AR32" i="13" s="1"/>
</calcChain>
</file>

<file path=xl/comments1.xml><?xml version="1.0" encoding="utf-8"?>
<comments xmlns="http://schemas.openxmlformats.org/spreadsheetml/2006/main">
  <authors>
    <author>CLARA EDITH ACOSTA MANRIQUE</author>
    <author>Toshiba Pc</author>
    <author>LUIS HERNANDO VELANDIA GOMEZ</author>
    <author>Johanna Beatriz Serrano Guependo</author>
  </authors>
  <commentList>
    <comment ref="A6" authorId="0" shapeId="0">
      <text>
        <r>
          <rPr>
            <sz val="9"/>
            <color indexed="81"/>
            <rFont val="Tahoma"/>
            <family val="2"/>
          </rPr>
          <t xml:space="preserve">Determine los factores que afectan positiva o negativamente el cumplimiento de la misión y los objetivos del proceso, teniendo en cuenta las condiciones en que se desenvuelve. </t>
        </r>
      </text>
    </comment>
    <comment ref="F7" authorId="1" shapeId="0">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xml:space="preserve"> No se debe eliminar la primera fila del grupo de causas del riesgo, debido que esto elimina la formulación del riesgo.</t>
        </r>
      </text>
    </comment>
    <comment ref="AZ7" authorId="2" shapeId="0">
      <text>
        <r>
          <rPr>
            <sz val="9"/>
            <color indexed="81"/>
            <rFont val="Tahoma"/>
            <family val="2"/>
          </rPr>
          <t>Consigne el resultado del monitoreo o revisiónal cumplimiento de la acción</t>
        </r>
      </text>
    </comment>
    <comment ref="BA7" authorId="2" shapeId="0">
      <text>
        <r>
          <rPr>
            <sz val="9"/>
            <color indexed="81"/>
            <rFont val="Tahoma"/>
            <family val="2"/>
          </rPr>
          <t>Indique el porcentaje de avance en el  cumplimiento de la acción</t>
        </r>
      </text>
    </comment>
    <comment ref="BB7" authorId="2" shapeId="0">
      <text>
        <r>
          <rPr>
            <sz val="9"/>
            <color indexed="81"/>
            <rFont val="Tahoma"/>
            <family val="2"/>
          </rPr>
          <t>Relacione el seguimiento o la verificación en el cumplimiento de la acción y la efectividad de los controles</t>
        </r>
      </text>
    </comment>
    <comment ref="BC7" authorId="2" shapeId="0">
      <text>
        <r>
          <rPr>
            <sz val="9"/>
            <color indexed="81"/>
            <rFont val="Tahoma"/>
            <family val="2"/>
          </rPr>
          <t xml:space="preserve">Determine el estado del riesgo, de acuerdo con la verificación efectuada
</t>
        </r>
      </text>
    </comment>
    <comment ref="BD7" authorId="2" shapeId="0">
      <text>
        <r>
          <rPr>
            <sz val="9"/>
            <color indexed="81"/>
            <rFont val="Tahoma"/>
            <family val="2"/>
          </rPr>
          <t>Relaciona aclaraciones adicionales sobre el seguimiento, en el evento de ser necesario</t>
        </r>
      </text>
    </comment>
    <comment ref="K8" authorId="1" shapeId="0">
      <text>
        <r>
          <rPr>
            <sz val="9"/>
            <color indexed="81"/>
            <rFont val="Tahoma"/>
            <family val="2"/>
          </rPr>
          <t>Un control puede ser tan eficiente que ayude a mitigar varias causas, en estos casos se repite el control, asociado de manera independiente a la causa específica</t>
        </r>
      </text>
    </comment>
    <comment ref="AQ8" authorId="3" shapeId="0">
      <text>
        <r>
          <rPr>
            <sz val="9"/>
            <color indexed="81"/>
            <rFont val="Tahoma"/>
            <family val="2"/>
          </rPr>
          <t>Para los riesgos de corrupción
únicamente hay disminución de probabilidad. Es decir, para el impacto no opera el desplazamiento</t>
        </r>
        <r>
          <rPr>
            <b/>
            <sz val="9"/>
            <color indexed="81"/>
            <rFont val="Tahoma"/>
            <family val="2"/>
          </rPr>
          <t xml:space="preserve">.
</t>
        </r>
      </text>
    </comment>
    <comment ref="AU8" authorId="1" shapeId="0">
      <text>
        <r>
          <rPr>
            <sz val="9"/>
            <color indexed="81"/>
            <rFont val="Tahoma"/>
            <family val="2"/>
          </rPr>
          <t>Se formulan los indicadores claves del riesgo que permitan monitorear el cumplimiento (eficacia) e impacto (efectividad) de las actividades de control, siempre y cuando conduzcan a la toma de decisiones (por riesgo identificado).</t>
        </r>
      </text>
    </comment>
    <comment ref="I9" authorId="3" shapeId="0">
      <text>
        <r>
          <rPr>
            <sz val="9"/>
            <color indexed="81"/>
            <rFont val="Tahoma"/>
            <family val="2"/>
          </rPr>
          <t xml:space="preserve">Para Riesgo de Corrupción el impacto se debe calacular con la tabla No 5. El menor impacto es 3
</t>
        </r>
      </text>
    </comment>
    <comment ref="J9" authorId="2" shapeId="0">
      <text>
        <r>
          <rPr>
            <sz val="9"/>
            <color indexed="81"/>
            <rFont val="Tahoma"/>
            <family val="2"/>
          </rPr>
          <t xml:space="preserve">Cálculo automático
</t>
        </r>
      </text>
    </comment>
    <comment ref="AR9" authorId="2" shapeId="0">
      <text>
        <r>
          <rPr>
            <sz val="9"/>
            <color indexed="81"/>
            <rFont val="Tahoma"/>
            <family val="2"/>
          </rPr>
          <t xml:space="preserve">cálculo automático
</t>
        </r>
      </text>
    </comment>
    <comment ref="AO10" authorId="3" shapeId="0">
      <text>
        <r>
          <rPr>
            <b/>
            <sz val="9"/>
            <color indexed="81"/>
            <rFont val="Tahoma"/>
            <family val="2"/>
          </rPr>
          <t>Para los riesgos de corrupción únicamente hay disminución de probabilidad. Es decir, para el impacto no opera el desplazamiento</t>
        </r>
      </text>
    </comment>
    <comment ref="AA11" authorId="3" shapeId="0">
      <text>
        <r>
          <rPr>
            <sz val="9"/>
            <color indexed="81"/>
            <rFont val="Tahoma"/>
            <family val="2"/>
          </rPr>
          <t>Si el resultado de las calificaciones en el diseño del control, está por debajo de 96%, se debe establecer un plan de acción que permita tener un control o controles bien diseñados.</t>
        </r>
      </text>
    </comment>
    <comment ref="AF11" authorId="3" shapeId="0">
      <text>
        <r>
          <rPr>
            <sz val="9"/>
            <color indexed="81"/>
            <rFont val="Tahoma"/>
            <family val="2"/>
          </rPr>
          <t>Fuerte:100
Moderado:50
Débil:0</t>
        </r>
      </text>
    </comment>
    <comment ref="K13" authorId="1" shapeId="0">
      <text>
        <r>
          <rPr>
            <sz val="9"/>
            <color indexed="81"/>
            <rFont val="Tahoma"/>
            <family val="2"/>
          </rPr>
          <t>Un control puede ser tan eficiente que ayude a mitigar varias causas, en estos casos se repite el control, asociado de manera independiente a la causa específica</t>
        </r>
      </text>
    </comment>
    <comment ref="L13" authorId="1" shapeId="0">
      <text>
        <r>
          <rPr>
            <sz val="9"/>
            <color indexed="81"/>
            <rFont val="Tahoma"/>
            <family val="2"/>
          </rPr>
          <t>Un control puede ser tan eficiente que ayude a mitigar varias causas, en estos casos se repite el control, asociado de manera independiente a la causa específica</t>
        </r>
      </text>
    </comment>
  </commentList>
</comments>
</file>

<file path=xl/sharedStrings.xml><?xml version="1.0" encoding="utf-8"?>
<sst xmlns="http://schemas.openxmlformats.org/spreadsheetml/2006/main" count="645" uniqueCount="425">
  <si>
    <t>FORMULACIÓN</t>
  </si>
  <si>
    <t>MONITOREO Y REVISION
(Responsable de Proceso)</t>
  </si>
  <si>
    <t>SEGUIMIENTO Y VERIFICACIÓN
(Oficina de Control Interno)</t>
  </si>
  <si>
    <t>4.2</t>
  </si>
  <si>
    <t>(2)
Componente</t>
  </si>
  <si>
    <t>(3)
Subcomponente</t>
  </si>
  <si>
    <t xml:space="preserve"> Actividades
(4)</t>
  </si>
  <si>
    <t>(4.1)No.</t>
  </si>
  <si>
    <t xml:space="preserve">(4.2)
Descripión 
</t>
  </si>
  <si>
    <t>(5)
Meta o producto</t>
  </si>
  <si>
    <t>(6)
Indicador</t>
  </si>
  <si>
    <t>(7)
Responsable</t>
  </si>
  <si>
    <t>(8)
Cronograma de ejecución</t>
  </si>
  <si>
    <t>(8.1)
Fecha inicial
(dd/mm/aaaa)</t>
  </si>
  <si>
    <t>(8.2)
Fecha Final
(dd/mm/aaaa)</t>
  </si>
  <si>
    <t>(9)
Seguimiento Actividad</t>
  </si>
  <si>
    <t>(10)
Porcentaje de avance de la actividad</t>
  </si>
  <si>
    <t>(11)
Verificación Actividades adelantadas</t>
  </si>
  <si>
    <t xml:space="preserve">(13)
Observaciones
</t>
  </si>
  <si>
    <t>(14)
Auditor OCI</t>
  </si>
  <si>
    <t>Página 2 de 5</t>
  </si>
  <si>
    <t>Página 3 de 5</t>
  </si>
  <si>
    <t>Página 4 de 5</t>
  </si>
  <si>
    <t>Página 5 de 5</t>
  </si>
  <si>
    <t>Código formato: PDE-05-01
Versión: 3.0</t>
  </si>
  <si>
    <t>Dirección de Apoyo al Despacho</t>
  </si>
  <si>
    <t>(12)
Estado de la actividad
(E: Ejecución
C: Cumplida)</t>
  </si>
  <si>
    <t>Código documento: PDE- 05
Versión: 1.0</t>
  </si>
  <si>
    <t xml:space="preserve">Fecha de aprobación o modificación: </t>
  </si>
  <si>
    <t xml:space="preserve">Fecha de Seguimiento (Verificación) Oficina de Control Interno: </t>
  </si>
  <si>
    <t>Dirección de Apoyo al Despacho - Centro de Atención al Ciudadano</t>
  </si>
  <si>
    <t>Evaluar el trámite dado a los derechos de petición y solicitudes de información  radicados por los ciudadanos ante la Contraloría de Bogotá D.C.</t>
  </si>
  <si>
    <t>5.1</t>
  </si>
  <si>
    <t>5.2</t>
  </si>
  <si>
    <t>(4)
Actividades</t>
  </si>
  <si>
    <t>(4.1)
No.</t>
  </si>
  <si>
    <t xml:space="preserve">FORMULACIÓN, MONITOREO Y SEGUIMIENTO PLAN ANTICORRUPCIÓN Y DE ATENCIÓN AL CIUDADANO - PAAC
(1) Vigencia 2020           </t>
  </si>
  <si>
    <t xml:space="preserve">FORMULACIÓN, MONITOREO Y SEGUIMIENTO PLAN ANTICORRUPCIÓN Y DE ATENCIÓN AL CIUDADANO - PAAC
(1) Vigencia 2020                         </t>
  </si>
  <si>
    <t xml:space="preserve">FORMULACIÓN, MONITOREO Y SEGUIMIENTO PLAN ANTICORRUPCIÓN Y DE ATENCIÓN AL CIUDADANO - PAAC
(1) Vigencia 2020                     </t>
  </si>
  <si>
    <t>Número de categorías información diligenciadas * 100 / Número de categorías de información dispuestas en el aplicativo ITA para ser diligenciadas.</t>
  </si>
  <si>
    <t>Número de categorías información diligenciadas * 100 / Número de categorías de información dispuestas en el aplicativo ITB para ser diligenciadas.</t>
  </si>
  <si>
    <t xml:space="preserve">Gestionar la información para el diligenciamiento del Formulario - Índice de Transparencia de Bogotá - ITB. </t>
  </si>
  <si>
    <t>Número de funcionarios capacitados en el trámite de los DPC * 100 / Número total de funcionarios programados a capacitar en el trámite de los DPC.</t>
  </si>
  <si>
    <t xml:space="preserve">Mantener actualizado el Link de "Atención al Ciudadano", con información que oriente al ciudadano sobre la forma de presentar las PQRs. </t>
  </si>
  <si>
    <t xml:space="preserve">(4.2)
Descripción 
</t>
  </si>
  <si>
    <t>Gestionar la información para el diligenciamiento de la Matriz de Cumplimiento - Índice de Transparencia y Acceso a la Información - ITA, de conformidad con las disposiciones del artículo 23 de la ley 1712 de 2014.</t>
  </si>
  <si>
    <t xml:space="preserve">Número de Informes de Derechos de Petición y de Acceso a la información publicados*100 / Número total de Informes programados a publicar (4). (Un (1) informe correspondiente al periodo octubre a diciembre de 2019 y tres (3) informes trimestrales con corte a marzo, junio y septiembre de 2020).                                                                                                                                     </t>
  </si>
  <si>
    <t>Número de revisiones realizadas en el Link de Atención al Ciudadano en la Página WEB * 100 / Número total de revisiones programadas al Link de Atención al Ciudadano en la Página WEB (2).</t>
  </si>
  <si>
    <t>Componente 3 Rendición de Cuentas</t>
  </si>
  <si>
    <t>3.1</t>
  </si>
  <si>
    <t>Implementar una estrategia anual de rendición de cuentas en cumplimiento de los lineamientos del manual único de rendición de cuentas y de lo establecido en la normatividad vigente.</t>
  </si>
  <si>
    <t>Estrategia de rendición de cuentas implementada.
SI = 100%
NO= 0%</t>
  </si>
  <si>
    <t>3.2</t>
  </si>
  <si>
    <t>Implementar el Procedimiento para la promoción del control social y el ejercicio de rendición de cuentas.</t>
  </si>
  <si>
    <t>Procedimiento para la promoción del control social y el ejercicio de rendición de cuentas implementado.</t>
  </si>
  <si>
    <t xml:space="preserve">Procedimiento implementado:
SI = 100%
NO= 0%  
</t>
  </si>
  <si>
    <t>3.4</t>
  </si>
  <si>
    <t>3.5</t>
  </si>
  <si>
    <r>
      <t xml:space="preserve">Desarrollar 150 acciones de formación.
</t>
    </r>
    <r>
      <rPr>
        <b/>
        <sz val="10"/>
        <color indexed="10"/>
        <rFont val="Arial"/>
        <family val="2"/>
      </rPr>
      <t/>
    </r>
  </si>
  <si>
    <t>Nº de acciones de formación ejecutadas * 100/ Total acciones de formación programadas. (150)</t>
  </si>
  <si>
    <t>Dirección de Participación Ciudadana y Desarrollo Local,</t>
  </si>
  <si>
    <r>
      <t xml:space="preserve">Desarrollar 550 acciones de diálogo con la comunidad.
</t>
    </r>
    <r>
      <rPr>
        <b/>
        <sz val="10"/>
        <color indexed="10"/>
        <rFont val="Arial"/>
        <family val="2"/>
      </rPr>
      <t/>
    </r>
  </si>
  <si>
    <t>Nº de acciones de diálogo con la comunidad ejecutadas *100/ Total de acciones de diálogo con la comunidad programadas. (550)</t>
  </si>
  <si>
    <t xml:space="preserve">Realizar rendiciones de cuenta a ciudadanos de las 20 localidades, sobre la gestión desarrollada por la Contraloría de Bogotá, D.C., y sus resultados. </t>
  </si>
  <si>
    <t>Nº de Fondos de Desarrollo Local a los que se rindió cuenta *100 / Nº de Fondos de Desarrollo Local</t>
  </si>
  <si>
    <t xml:space="preserve">Dirección de Participación Ciudadana y Desarrollo Local.
En coordinación con:
Dirección de Apoyo al Despacho
</t>
  </si>
  <si>
    <t xml:space="preserve">Medir el grado de satisfacción del servicio al cliente (Concejo) que brinda la Contraloría de Bogotá, de la vigencia anterior. </t>
  </si>
  <si>
    <t xml:space="preserve">Medir el grado de satisfacción del servicio al cliente (Ciudadanía) que brinda la Contraloría de Bogotá, de la  vigencia anterior. </t>
  </si>
  <si>
    <t>Fecha de aprobación o modificación:</t>
  </si>
  <si>
    <t>Fecha de monitorio y revisión (Responsable de Proceso)</t>
  </si>
  <si>
    <t>Dirección de Tecnologías de la Información y las Comunicaciones</t>
  </si>
  <si>
    <t>4.6</t>
  </si>
  <si>
    <t xml:space="preserve">Capacitar al 20% de los empleados públicos adscritos a la Dirección de Participación Ciudadana y Desarrollo Local, en temas relacionados con participación ciudadana y comunicación con partes interesadas. </t>
  </si>
  <si>
    <t>Dirección Talento Humano - Subdirección de Capacitación, en coordinación con:
* Dirección de Participación Ciudadana y Desarrollo Local.
* Dirección de Apoyo al Despacho</t>
  </si>
  <si>
    <t>4.7</t>
  </si>
  <si>
    <t>Fortalecer la competencia de servicio al cliente, al 10% de los empleados públicos de todos los niveles jerárquicos de la Contraloría de Bogotá D.C.,  a través de acciones de formación.</t>
  </si>
  <si>
    <t>6.1</t>
  </si>
  <si>
    <t xml:space="preserve">Ejecutar las actividades para realizar el Informe de Sostenibilidad con Metodología Estándares GRI-vigencia 2019 de la Contraloría de Bogotá, D.C. en cumplimiento de la adhesión a la iniciativa del Pacto Global de las Naciones Unidas  </t>
  </si>
  <si>
    <t xml:space="preserve">Nº. de actividades ejecutadas para realizar el Informe de Sostenibilidad con Metodología Estándares GRI-vigencia 2019 de la Contraloría de Bogotá, D.C. en cumplimiento de la adhesión a la iniciativa del Pacto Global de las Naciones Unidas * 100 / Nº. de actividades programadas para realizar para el Informe de Sostenibilidad con Metodología Estándares GRI-vigencia 2019 de la Contraloría de Bogotá, D.C. en cumplimiento de la adhesión a la iniciativa del Pacto Global de las Naciones Unidas </t>
  </si>
  <si>
    <t>Despacho Contralor Auxiliar</t>
  </si>
  <si>
    <t>6.2</t>
  </si>
  <si>
    <t>Adaptar la Metodología Estandares GRI para los procesos misionales de la Contraloría de Bogotá, D.C. que conduzca a la recopilación de su información específica para el Informe de Sostenibilidad.</t>
  </si>
  <si>
    <t>No. actividades ejecutadas para adaptar la Metodología Estandares GRI para los procesos misionales de la Contraloría de Bogotá, D.C. que conduzca a la recopilación de su información específica para el Informe de Sostenibilidad * 100 / Nº. de actividades programadas para adaptar la Metodología Estandares GRI para los procesos misionales de la Contraloría de Bogotá, D.C. que conduzca a la recopilación de su información específica para el Informe de Sostenibilidad</t>
  </si>
  <si>
    <t>Mantener actualizada la página Web de la Entidad con los productos generados por los procesos misionales, como medio para que los ciudadanos conozcan sus productos:
●Informes de Auditoría                                                                                                                                                                                                                                                                                                                                                                                 ●Pronunciamientos
●Informes Obligatorios
●Informes Estructurales
●Informes Sectoriales
●Beneficios de Control Fiscal.</t>
  </si>
  <si>
    <t>100% de las solicitudes de actualización de información atendidas y publicadas con los productos generados por los procesos misionales, como medio para que los ciudadanos conozcan sus productos</t>
  </si>
  <si>
    <t>Número de solicitudes de actualización de información atendidas y publicadas con los productos generados por los procesos misionales, como medio para que los ciudadanos conozcan sus productos*100 /  Total de solicitudes de actualización de información generados por los procesos misionales, como medio para que los ciudadanos conozcan sus productos.</t>
  </si>
  <si>
    <t>Dirección de Tecnologías de la Información y las Comunicaciones - TICS  en coordinación  con:
● Dirección de Apoyo al Despacho
● Dirección de Estudios de Economía y Política Pública
● Dirección de Planeación</t>
  </si>
  <si>
    <t xml:space="preserve">Gestionar actividades para obtener asesoría en la implementación de accebilidad web para ciudadanos con discapacidad sensorial.  </t>
  </si>
  <si>
    <t>Dos asesorías sobre implementación de  accesibilidad web para ciudadanos con discapacidad sensorial.</t>
  </si>
  <si>
    <t>(Número asesorías sobre implementación de  accesibilidad web para ciudadanos con discapacidad sensorial) /  (Número de asesorías sobre implementación de  accesibilidad web para ciudadanos con discapacidad sensorial, proyectadas) * 100</t>
  </si>
  <si>
    <t>Mantener actualizada la información del link "Transparencia y acceso a la información" de la página web con las solicitudes de publicaciones emanadas por las diferentes dependencias de la Contraloría de Bogotá D.C.</t>
  </si>
  <si>
    <t>100% de las solicitudes de actualización de información atendidas y publicadas en el Link "Transparencia y acceso a la información" de la página web actualizada de conformidad con lo establecido en el Anexo 1   de la Resolución 3564 de Diciembre 31 de 2015 o con la normatividad vigente.</t>
  </si>
  <si>
    <t>Número de actualizaciones de información realizadas en el link de transparencia en la página web *100 /  Número de solicitudes de actualización de información emanadas por las diferentes dependencias de la Contraloría de Bogotá D.C.</t>
  </si>
  <si>
    <t>Publicar dos nuevos conjuntos de  Datos Abiertos de la Contraloría de Bogotá en el portal del distrito capital destinado para este fin  (http://datosabiertos.bogota.gov.co/)  y conforme a la normatividad vigente</t>
  </si>
  <si>
    <t xml:space="preserve">Número de Datos Abiertos definidos y publicados en la página web http://datosabiertos.bogota.gov.co.  *100 / Número total de Datos Abiertos definidos  para publicar en  la vigencia de la Contraloría de Bogotá D.C en el portal http://datosbaiertos.bogota.gov.co.
</t>
  </si>
  <si>
    <t>Mantener en correcto funcionamiento el Sistema de Gestión de procesos SIGESPRO para la atención de las solicitudes de acceso a la información en los términos establecidos en el Decreto 1081 de 2015.</t>
  </si>
  <si>
    <t xml:space="preserve">Disponibilidad  entre el 95 y el 100%     del aplicativo SIGESPRO para la atención de los derechos de petición  de los ciudadanos.  </t>
  </si>
  <si>
    <t>Total horas disponibles del aplicativo Sigespro - PQRs durante el cuatrimestre * 100 /1920 horas de servicio cuatrimestre del aplicativo SIGESPRO -PQRs</t>
  </si>
  <si>
    <t xml:space="preserve">Dirección de Tecnologías de la Información y las Comunicaciones </t>
  </si>
  <si>
    <t xml:space="preserve">Oficina Asesora de Comunicaciones
</t>
  </si>
  <si>
    <t>Medir el grado de percepción de los periodistas, de la gestión que adelanta la Contraloría de Bogotá, de la vigencia anterior.</t>
  </si>
  <si>
    <t>Informe "Medición de percepción de los periodistas" realizado * 100 / Informe "Medición de la percepción de los periodistas" programado.do</t>
  </si>
  <si>
    <t>Dirección de Participación Ciudadana y Desarrollo Local, en coordinación con:
● Dirección de Apoyo al Despacho
● Oficina Asesora de Comunicaciones
● Dirección Técnica de Planeación</t>
  </si>
  <si>
    <t xml:space="preserve">Dirección de Participación Ciudadana y Desarrollo Local, en coordinación con:
● Dirección de Apoyo al Despacho
● Oficina Asesora de Comunicaciones
● Dirección Técnica de Planeación
● Dirección de Tecnologías de la Información y las Comunicaciones - TICS </t>
  </si>
  <si>
    <t>Estrategia de rendición de cuentas implementada.</t>
  </si>
  <si>
    <t>(8.1)
Fecha inicial
(de/mm/aaaa)</t>
  </si>
  <si>
    <t>(8.2)
Fecha Final
(de/mm/aaaa)</t>
  </si>
  <si>
    <t>Informe "Medición de la percepción del cliente (Concejo)" realizado * 100/Informe "Medición de la percepción del cliente (ciudadanía)" programado.</t>
  </si>
  <si>
    <t>Informe "Medición de la percepción del cliente (Ciudadanía)" realizado * 100/Informe "Medición de la percepción del cliente (ciudadanía)" programado</t>
  </si>
  <si>
    <t xml:space="preserve">Nº total de empleados públicos capacitados en temas relacionados con la competencia de servicio al cliente /10% de los  servidores públicos de todos los niveles jerárquicos de la Entidad *100. </t>
  </si>
  <si>
    <t>Definir  dos conjuntos de datos abiertos de la Contraloría de Bogotá en el portal web  de datos abiertos del distrito capital (http://datosabiertos.bogota.gov.co/ )</t>
  </si>
  <si>
    <t xml:space="preserve">Dirección de Tecnologías de la Información y las Comunicaciones - TIC, en coordinación con:
● Dependencias generadoras de la información. 
● Oficina Asesora Jurídica.
</t>
  </si>
  <si>
    <t>Subcomponente 2
Fortalecimiento de los Canales de Atención</t>
  </si>
  <si>
    <t>Subcomponente 3
Talento Humano</t>
  </si>
  <si>
    <t>Subcomponente 4
 Normativo y Procedimental</t>
  </si>
  <si>
    <t>Subcomponente 5
Relacionamiento con el Ciudadano</t>
  </si>
  <si>
    <t>4.1</t>
  </si>
  <si>
    <t>4.3</t>
  </si>
  <si>
    <t>4.4</t>
  </si>
  <si>
    <t>4.5</t>
  </si>
  <si>
    <t>5.3</t>
  </si>
  <si>
    <t>5.4</t>
  </si>
  <si>
    <t>5.5</t>
  </si>
  <si>
    <t>3.3</t>
  </si>
  <si>
    <t>Nº total de empleados públicos capacitados de la Dirección de Participación Ciudadana y Desarrollo Local en temas relacionados con participación ciudadana y comunicación con las partes interesadas  / 20 % de los empleados públicos de la Dirección de Participación Ciudadana y Desarrollo Local *100.</t>
  </si>
  <si>
    <r>
      <t xml:space="preserve">Capacitar a los empleados públicos adscritos a la Dirección de Participación Ciudadana y Desarrollo Local, en temas relacionados con </t>
    </r>
    <r>
      <rPr>
        <i/>
        <sz val="10"/>
        <rFont val="Arial"/>
        <family val="2"/>
      </rPr>
      <t>"Participación Ciudadana y Comunicación con las Partes Interesadas</t>
    </r>
    <r>
      <rPr>
        <sz val="10"/>
        <rFont val="Arial"/>
        <family val="2"/>
      </rPr>
      <t xml:space="preserve">”, con el fin de favorecer el contacto permanente con la ciudadanía y garantizar la comunicación en doble vía, en búsqueda del mejoramiento de la gestión institucional. </t>
    </r>
  </si>
  <si>
    <t>Fortalecer la competencia de servicio al cliente, de los empleados públicos de todos los niveles jerárquicos de la Contraloría de Bogotá D.C.,  a través de acciones de formación que garanticen a los ciudadanos en general un trato respetuoso, considerado, diligente, equitativo y sin distinción alguna.</t>
  </si>
  <si>
    <t>3.6</t>
  </si>
  <si>
    <t>5.6</t>
  </si>
  <si>
    <t xml:space="preserve">Subcomponente 
4 
Criterio Diferencial de Accesibilidad </t>
  </si>
  <si>
    <t>Subcomponente
5
Monitoreo del Acceso a la Información Pública</t>
  </si>
  <si>
    <t>5.7</t>
  </si>
  <si>
    <t>Dirección de Tecnologías de la Información - TICS, en coordinación con:
● Dirección Técnica de Planeación 
Responsables de las Dependencias generadoras de información.</t>
  </si>
  <si>
    <t xml:space="preserve">Capacitar semestralmente a los funcionarios de las dependencias encargados de tramitar los DPC, en temas relacionados con la normatividad, reglamentación, procedimiento y uso del aplicativo de PQRs.
</t>
  </si>
  <si>
    <t>Subcomponente 1
Información de Calidad y en Lenguaje Comprensible</t>
  </si>
  <si>
    <t xml:space="preserve">Subcomponente 2
Dialógo de Doble Vía con la Ciudadanía y sus Organizaciones </t>
  </si>
  <si>
    <t>Subcomponente 3
Incentivos para Motivar la Cultura de la Rendición y Petición de Cuentas</t>
  </si>
  <si>
    <t>Subcomponente 4
Evaluación y Rtroalimentación a la Gestión Institucional</t>
  </si>
  <si>
    <t>Componente 4 Mecanismos para Mejorar la Atención al  Ciudadano</t>
  </si>
  <si>
    <t xml:space="preserve">Componente 5 Mecanismos Para la Transparencia y Acceso a la Información </t>
  </si>
  <si>
    <t>Subcomponente
1 
Lineamiento de Transparencia Activa</t>
  </si>
  <si>
    <t xml:space="preserve">Subcomponente 
2 
Lineamientos de Transparencia Pasiva </t>
  </si>
  <si>
    <t>Componente 6 
Iniciativas Adicionales</t>
  </si>
  <si>
    <t xml:space="preserve">Fecha de Monitoreo y Revisión Responsable de Proceso: </t>
  </si>
  <si>
    <t>Siempre se ejecuta</t>
  </si>
  <si>
    <t>Completa</t>
  </si>
  <si>
    <t>Se investigan y resuelven oportunamente</t>
  </si>
  <si>
    <t>Confiable</t>
  </si>
  <si>
    <t>Prevenir</t>
  </si>
  <si>
    <t>Oportuna</t>
  </si>
  <si>
    <t>Adecuado</t>
  </si>
  <si>
    <t>Asignado</t>
  </si>
  <si>
    <t>Procedimientos formales aplicados</t>
  </si>
  <si>
    <t>Reducir</t>
  </si>
  <si>
    <t>Directamente</t>
  </si>
  <si>
    <t>Políticas claras aplicadas</t>
  </si>
  <si>
    <t>No disminuye</t>
  </si>
  <si>
    <t>Personal</t>
  </si>
  <si>
    <t>Evitar</t>
  </si>
  <si>
    <t>Normas claras y aplicadas</t>
  </si>
  <si>
    <t>Fuerte</t>
  </si>
  <si>
    <t>FuerteFuerte</t>
  </si>
  <si>
    <t>Expediente
contractual y
SECOP</t>
  </si>
  <si>
    <t>Subdireccion
de contratación</t>
  </si>
  <si>
    <t>No. de procesos revisados por la Subdirección de Contratación *100 / N° de procesos de contratación radicados ante la Subdirección de Contratación.</t>
  </si>
  <si>
    <t>Revisión de documentos precontractuales de cada uno de los proceso de contratación adelantados por la Subdirección de Contratación.</t>
  </si>
  <si>
    <t>Investigación Disciplinaria o fiscal.
Sanción.</t>
  </si>
  <si>
    <t>1- Intereses particulares.</t>
  </si>
  <si>
    <t>8. Corrupción</t>
  </si>
  <si>
    <t>PGAF-06
Posible Manipulación de documentos precontractuales de cada uno de los proceso de contratación adelantados por la Subdirección de Contratación.</t>
  </si>
  <si>
    <t>PGAF  - Gestión Administrativa y Financiera</t>
  </si>
  <si>
    <t xml:space="preserve">Informes de gestión de administración de usuarios.
Reportes de Seguridad lógica a SI </t>
  </si>
  <si>
    <t>Dirección de TIC</t>
  </si>
  <si>
    <t xml:space="preserve">EFICACIA:
No. de informes trimestrales de gestión de seguridad de acceso a usuarios elaborados /  No. de informes  de gestión de seguridad de acceso a usuario programados (4)
EFECTIVIDAD:
No. de incidentes reportados e identificados como extracción o alteración de información de las bases de datos.
0 incidentes – Aceptable
1 o más incidentes – No aceptable. </t>
  </si>
  <si>
    <t xml:space="preserve">Revisar, controlar la asignación de uso de derechos sobre gestión de usuarios y privilegios de acceso. </t>
  </si>
  <si>
    <t>Aplicación del procedimiento de control de acceso.</t>
  </si>
  <si>
    <t>Pérdida de  imagen y credibilidad institucional.
Sometimiento a recursos legales por sanciones o demandas legales.
Daño al erario público.</t>
  </si>
  <si>
    <t xml:space="preserve">Extralimitación de funciones o privilegios de acceso a la información.
</t>
  </si>
  <si>
    <t>PGTI-02
Extracción o alteración no autorizada con fines de beneficio personal o hacia un particular, de información de las bases de datos de los sistemas de información que custodia la Dirección de TIC.</t>
  </si>
  <si>
    <t>PGTI  - Gestión de Tecnologias de la Información</t>
  </si>
  <si>
    <t>Tecnólogicos</t>
  </si>
  <si>
    <t>Actas de comité técnico
Anexos de "Declaración de independencia y conflicto de intereses" diligenciados.</t>
  </si>
  <si>
    <t>Direcciones
Sectoriales y
Dirección de
Reacción
Inmediata</t>
  </si>
  <si>
    <t xml:space="preserve">N° de hallazgos que cumplen con los atributos / N°  de hallazgos del informe final * 100
Cantidad de Anexos diligenciados de "Declaración de independencia y conflicto de intereses" / Total de auditores que ejecutan las auditorías previstas en el PAD *100 + Nivel Directivo + Contratistas </t>
  </si>
  <si>
    <t>Validar en comité técnico la configuración adecuada de los hallazgos y de los posibles  procesos sancionatorios.</t>
  </si>
  <si>
    <t>Monitoreo de riesgos</t>
  </si>
  <si>
    <t>1)Pérdida de recursos públicos, por falta de objetividad en la ejecución y seguimiento del proceso auditor.
2)Incurrir en sanciones legales por no aplicación de las normas.
3)Afectación de la Imagen de la Contaloría de Bogotá.</t>
  </si>
  <si>
    <t>Intereses económicos, políticos o personales, falta de ética profesional.</t>
  </si>
  <si>
    <t>PVCGF -04
Posibilidad de omitir información que permita configurar presuntos hallazgos y no dar traslado a las autoridades competentes, o impedir el impulso propio en un proceso sancionatorio.</t>
  </si>
  <si>
    <t>PVCGF - Vigilancia y Control a la Gestión Fiscal</t>
  </si>
  <si>
    <t>Moderada</t>
  </si>
  <si>
    <t>Débil</t>
  </si>
  <si>
    <t>Sí</t>
  </si>
  <si>
    <t>Actas de 
Reunión y Lista de Asistencia</t>
  </si>
  <si>
    <t>DRFJC</t>
  </si>
  <si>
    <r>
      <rPr>
        <b/>
        <sz val="10"/>
        <rFont val="Arial"/>
        <family val="2"/>
      </rPr>
      <t>Eficacia</t>
    </r>
    <r>
      <rPr>
        <sz val="10"/>
        <rFont val="Arial"/>
        <family val="2"/>
      </rPr>
      <t xml:space="preserve">
 Nº de jornadas de sensibilización en aplicación de principios, valores, ética, marco normativo relacionado con PRF /  Nº de jornadas programadas (2)
</t>
    </r>
    <r>
      <rPr>
        <b/>
        <sz val="10"/>
        <rFont val="Arial"/>
        <family val="2"/>
      </rPr>
      <t xml:space="preserve">
</t>
    </r>
  </si>
  <si>
    <t>Sensibilizar y socializar los principios, valores y etica del sector público, así como el acatamiento de las normas y jurisprudencia que regulan los PRF.</t>
  </si>
  <si>
    <t>Capacitaciones a los funcionarios y contratistas sobre los principios y valores contemplados en el código de integridad.</t>
  </si>
  <si>
    <t>1. Afectación de credibilidad y confianza institucional
2. Sanciones disciplinarias               
3. Sanciones penales.</t>
  </si>
  <si>
    <t>Situaciones subjetivas del funcionario que le permitan incumplir los marcos legales y éticos junto a la corrupción externa que puede obstaculizar la transparencia de los proceso.</t>
  </si>
  <si>
    <t>PRFJC -02
Posibilidad de tomar decisiones acomodadas  hacia un beneficio particular.</t>
  </si>
  <si>
    <t>PRFJC - Responsabilidad Fiscal y Jurisdicción Coactiva</t>
  </si>
  <si>
    <t>PEEPP - Estudios de Economia y Politica Publica</t>
  </si>
  <si>
    <t>Actas de mesa de trabajo y/o Planillas de seguimiento</t>
  </si>
  <si>
    <t>Dirección y Subdirecciones del PEEPP</t>
  </si>
  <si>
    <t>Realizar seguimiento permanente a la elaboración de los informes obligatorios, estudios estructurales y pronunciamientos; orientar y apoyar para la detección de posibles desviaciones o sesgos en el análisis de la información y sus contenidos.</t>
  </si>
  <si>
    <t>Seguimiento permanente, Actividades de Control</t>
  </si>
  <si>
    <t>Pérdida de credibilidad y confianza en la Contraloría de Bogotá D.C.
Afectación al control político, a la Administración Distrital y a la ciudadanía.</t>
  </si>
  <si>
    <t>Interés particular, institucional o político</t>
  </si>
  <si>
    <t>SESGAR intencionalmente el análisis de la información en la leaboración de los informes obligatorios, estudios estructurales y pronunciamientos del PEEPP, para favorecer a un tercero.</t>
  </si>
  <si>
    <t>Políticos</t>
  </si>
  <si>
    <t>E (extrema)</t>
  </si>
  <si>
    <t>Actividades de Control</t>
  </si>
  <si>
    <t>Tipos de Control</t>
  </si>
  <si>
    <t>Fecha Final</t>
  </si>
  <si>
    <t>Fecha Inicio</t>
  </si>
  <si>
    <t>A (alta)</t>
  </si>
  <si>
    <t>M (moderada)</t>
  </si>
  <si>
    <t>Debe establecer acciones para fortalecer el control SI/NO</t>
  </si>
  <si>
    <t>Solidez Individual de cada control</t>
  </si>
  <si>
    <t>Rango de calificación de la ejecución del control</t>
  </si>
  <si>
    <t>El control se ejecuta de manera consistente por parte del responsable</t>
  </si>
  <si>
    <t>Resultado de la calificación del diseño del control</t>
  </si>
  <si>
    <t>Peso de la Evaluación del Diseño del Control</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</si>
  <si>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</si>
  <si>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</si>
  <si>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¿La fuente de información que se utiliza en el desarrollo del control es información confiable que permita mitigar el riesgo?</t>
  </si>
  <si>
    <t>¿Las actividades que se desarrollan en el control realmente buscan por si sola prevenir o detectar las causas que pueden dar origen al riesgo, ejemplo Verificar, Validar Cotejar, Comparar, Revisar, etc.?</t>
  </si>
  <si>
    <t xml:space="preserve"> ¿La oportunidad en que se ejecuta el control ayuda a prevenir la mitigación del riesgo o a detectar la materialización del riesgo de manera oportuna?</t>
  </si>
  <si>
    <t>campo oculto</t>
  </si>
  <si>
    <t xml:space="preserve"> ¿El responsable tiene la autoridad y adecuada segregación de funciones en la ejecución del control?</t>
  </si>
  <si>
    <t>¿Existe un responsable asignado a la ejecución del control?</t>
  </si>
  <si>
    <t>M (Moderada)</t>
  </si>
  <si>
    <t>B (baja)</t>
  </si>
  <si>
    <t># de columnas en la matriz de riesgo que se desplaza en el eje de impacto</t>
  </si>
  <si>
    <t># de columnas en la matriz de riesgo que se desplaza en el eje de la probabilidad</t>
  </si>
  <si>
    <t>Resultado de la ejecución del control
Anexo Tabla No 12</t>
  </si>
  <si>
    <r>
      <t xml:space="preserve">Resultados del diseño del control
</t>
    </r>
    <r>
      <rPr>
        <b/>
        <sz val="8"/>
        <rFont val="Arial"/>
        <family val="2"/>
      </rPr>
      <t>Anexo Tabla No 11</t>
    </r>
  </si>
  <si>
    <t>6. Evidencia de la ejecución del control</t>
  </si>
  <si>
    <t>5. Qué pasa con las observaciones y desviaciones</t>
  </si>
  <si>
    <t>4. Cómo se realiza la actividad de control</t>
  </si>
  <si>
    <t>3. Proposito</t>
  </si>
  <si>
    <t>2. Periodicidad</t>
  </si>
  <si>
    <t>1. Resposable</t>
  </si>
  <si>
    <t>Zona del riesgo</t>
  </si>
  <si>
    <t>Impacto</t>
  </si>
  <si>
    <t>Probabilidad</t>
  </si>
  <si>
    <t>Período de ejecución</t>
  </si>
  <si>
    <t>Registro</t>
  </si>
  <si>
    <t>Área
Responsable</t>
  </si>
  <si>
    <t>Indicador</t>
  </si>
  <si>
    <t>Actividades de Control /
Acciones</t>
  </si>
  <si>
    <t>Medida de Tratamiento del Riesgo</t>
  </si>
  <si>
    <t>Riesgo Residual</t>
  </si>
  <si>
    <r>
      <t xml:space="preserve">RESULTADOS DE LOS DESPLAZAMIENTOS DE LA PROBABILIDAD Y DEL IMPACTO DE LOS RIESGOS 
</t>
    </r>
    <r>
      <rPr>
        <b/>
        <sz val="8"/>
        <rFont val="Arial"/>
        <family val="2"/>
      </rPr>
      <t>Anexo Tabla No 15</t>
    </r>
  </si>
  <si>
    <t>CONTROLES AYUDAN A DISMINUIR IMPACTO</t>
  </si>
  <si>
    <t>CONTROLES AYUDAN A DISMINUIR LA PROBABILIDAD</t>
  </si>
  <si>
    <t>SOLIDEZ DEL CONJUNTO DE CONTROLES
Anexo Tabla No 14</t>
  </si>
  <si>
    <r>
      <t xml:space="preserve">CALIFICACIÓN DE LA SOLIDEZ DE CADA CONTROL
(Resultado de la calificación del diseño + Resultado de la calificación de la ejecución + solidez individual de cada control)
</t>
    </r>
    <r>
      <rPr>
        <b/>
        <sz val="8"/>
        <rFont val="Arial"/>
        <family val="2"/>
      </rPr>
      <t>Anexo Tabla No 13</t>
    </r>
  </si>
  <si>
    <t>EJECUCIÓN DEL CONTROL</t>
  </si>
  <si>
    <r>
      <t xml:space="preserve">ANALISIS Y EVALUACIÓN DEL DISEÑO DEL CONTROL
</t>
    </r>
    <r>
      <rPr>
        <b/>
        <sz val="8"/>
        <rFont val="Arial"/>
        <family val="2"/>
      </rPr>
      <t>Anexo Tabla No 10</t>
    </r>
  </si>
  <si>
    <r>
      <t xml:space="preserve">Controles Existentes
</t>
    </r>
    <r>
      <rPr>
        <b/>
        <sz val="8"/>
        <rFont val="Arial"/>
        <family val="2"/>
      </rPr>
      <t xml:space="preserve">Anexo Tabla No. 8 </t>
    </r>
  </si>
  <si>
    <t>Riesgo Inherente</t>
  </si>
  <si>
    <t>Observaciones</t>
  </si>
  <si>
    <t>Estado
A: Abierto
M: Mitigado
MA: Materializado</t>
  </si>
  <si>
    <t>Verificación Acciones adelantadas</t>
  </si>
  <si>
    <t>Nivel de avance del Indicador</t>
  </si>
  <si>
    <t>Monitoreo Acciones</t>
  </si>
  <si>
    <t>Tratamiento de Riesgos</t>
  </si>
  <si>
    <r>
      <t>Evaluación de riesgo</t>
    </r>
    <r>
      <rPr>
        <b/>
        <u/>
        <sz val="10"/>
        <rFont val="Arial"/>
        <family val="2"/>
      </rPr>
      <t xml:space="preserve"> </t>
    </r>
  </si>
  <si>
    <t>Análisis de riesgo</t>
  </si>
  <si>
    <t>Consecuencias</t>
  </si>
  <si>
    <t>Causa</t>
  </si>
  <si>
    <t>Tipo Riesgo</t>
  </si>
  <si>
    <t>Descripción del Riesgo</t>
  </si>
  <si>
    <t>Proceso</t>
  </si>
  <si>
    <t>Interno</t>
  </si>
  <si>
    <t>Externo</t>
  </si>
  <si>
    <t>Seguimiento y Verificación
(Oficina de Control Interno)</t>
  </si>
  <si>
    <t>Monitoreo y Revisión
(Responsable del Proceso)</t>
  </si>
  <si>
    <t xml:space="preserve">Valoración del Riesgo </t>
  </si>
  <si>
    <t>Identificación del riesgo</t>
  </si>
  <si>
    <t>Contexto de la organización</t>
  </si>
  <si>
    <t>Entidad: CONTRALORIA DE BOGOTA D.C</t>
  </si>
  <si>
    <t>Página 1 de 6</t>
  </si>
  <si>
    <t>Código documento:PDE-07
Versión 1.0</t>
  </si>
  <si>
    <t>Código formato: PDE-07-01
Versión 5.0</t>
  </si>
  <si>
    <t>ANEXO 1. MAPA DE RIESGOS DE GESTION Y CORRUPCION
Vigencia 2020</t>
  </si>
  <si>
    <t xml:space="preserve">            </t>
  </si>
  <si>
    <t>Alta</t>
  </si>
  <si>
    <t>No</t>
  </si>
  <si>
    <t>FuerteDirectamenteDirectamente</t>
  </si>
  <si>
    <t>Extrema</t>
  </si>
  <si>
    <t>FuerteDirectamenteNo disminuye</t>
  </si>
  <si>
    <t>DébilFuerte</t>
  </si>
  <si>
    <t>DébilDirectamenteDirectamente</t>
  </si>
  <si>
    <t>Diciembre de 2019</t>
  </si>
  <si>
    <t>Fecha de Seguimineto (Verificación) Oficina de Control Interno:</t>
  </si>
  <si>
    <t>NA</t>
  </si>
  <si>
    <t>Elia Rocío Gómez Alvarado - John Jairo Cárdenas Giraldo</t>
  </si>
  <si>
    <t>Dada la respuesta de Transparencia por Colombia, es viable que el responsable de esta actividad realice la solicidud de modificación y/o eliminacion de la misma del PAAC.</t>
  </si>
  <si>
    <t>E</t>
  </si>
  <si>
    <r>
      <rPr>
        <b/>
        <sz val="10"/>
        <color theme="1"/>
        <rFont val="Arial"/>
        <family val="2"/>
      </rPr>
      <t>Verificación abril 30 de 2020:</t>
    </r>
    <r>
      <rPr>
        <sz val="10"/>
        <color theme="1"/>
        <rFont val="Arial"/>
        <family val="2"/>
      </rPr>
      <t xml:space="preserve">
Se evidenció correo electrónico enviado el 01/04/2020 por Transparencia Colombia, en respuesta a la solicitud realizada por la entidad respecto a la información ITB 2020; al respecto contesto </t>
    </r>
    <r>
      <rPr>
        <i/>
        <sz val="10"/>
        <color theme="1"/>
        <rFont val="Arial"/>
        <family val="2"/>
      </rPr>
      <t>“Al momento no se ha programado una nueva evaluación del Índice de Transparencia de Bogotá, dado que estas evaluaciones suelen ser cada dos años. Al comenzar nuevo proceso de evaluación se lo informaremos a los directores de cada una de las entidades evaluadas”</t>
    </r>
  </si>
  <si>
    <t>Es importante que en el cuadro de control que diligencia en la Dirección de Tics se registre la dependencia y el Ítem sobre el cual se realiza la solicitud de actualización; lo cual puede contribuir a la toma de decisiones frente a determinar los temas que requieren mayor atención o que son más sensibles a los cambios.</t>
  </si>
  <si>
    <r>
      <rPr>
        <b/>
        <sz val="10"/>
        <color theme="1"/>
        <rFont val="Arial"/>
        <family val="2"/>
      </rPr>
      <t xml:space="preserve">Verificación abril 30 de 2020:
</t>
    </r>
    <r>
      <rPr>
        <sz val="10"/>
        <color theme="1"/>
        <rFont val="Arial"/>
        <family val="2"/>
      </rPr>
      <t xml:space="preserve">
Fue verificado el plan de trabajo establecido por la dirección de TIC para la definición y publicación de dos conjuntos de datos abiertos de la entidad;  se definieron 6 tareas, de las cuales se adelantó en oportunidad conforme al cronograma establecido la primera  de ellas,  referente a la Revisión del  inventario de los datos abiertos de la entidad publicados en la vigencia 2019 y a la cual se le dio un peso en el Plan del 10%..
Aunque se evidenció la gestión realizada por la Dirección de TIC para el logro de esta actividad; el cumplimiento del indicador para este periodo es  0%, lo cual obedece a la forma como fue  definido el indicador.
</t>
    </r>
  </si>
  <si>
    <t xml:space="preserve">
1/4 = 25%
Aceptable</t>
  </si>
  <si>
    <t>Baja seguridad en los sistemas de acceso a las Bases de datos de los aplicativos.</t>
  </si>
  <si>
    <t>Revisar periódicamente la seguridad lógica de acceso a los sistemas SIVICOF, SIGESPRO y PREFIS.</t>
  </si>
  <si>
    <t>A la fecha de presentación de este seguimiento no se había publicado el informe de rendición de cuentas en el Link de trasparencia: http://www.contraloriabogota.gov.co/transparencia-acceso/control/informe-gestion-evaluacion-auditoria/informe-rendicion-cuentas-ciudadania/2020: Es importante tener encuenta que la rendición de cuentas es un proceso que se basa en la interrelación del estado- ciudadano, por lo tanto no es una audiencia o evento aislado que se efectua una vez al año.</t>
  </si>
  <si>
    <t>Es importante que en el cuadro de control que diligencia en la Dirección de Tics, se registre la dependencia y fecha en la que se realiza la solicitud de publicación de informes; lo cual puede mejorar el registro de la trazabilidad en el desarrollo de esta actividad. 
Continúa en ejecución, dado que es una actividad que se realiza durante toda la vigencia</t>
  </si>
  <si>
    <t>No se puede dar por ejecutada la actividad hasta que el informe sea entregado formalmente y se publique en la pagina web de la entidad.</t>
  </si>
  <si>
    <r>
      <rPr>
        <b/>
        <sz val="10"/>
        <rFont val="Arial"/>
        <family val="2"/>
      </rPr>
      <t xml:space="preserve">Seguimiento abril  30 de 2020: </t>
    </r>
    <r>
      <rPr>
        <sz val="10"/>
        <rFont val="Arial"/>
        <family val="2"/>
      </rPr>
      <t>En cumplimiento de lo dispuesto el artículo 56 de la ley 1757 de 2015, se realizó el aprestamiento y la preparación, capacitando al equipo líder de la Dirección. Se definió e implementó la metodología "diálogo participativo" de la caja de herramientas del Manual único de Rendición de Cuentas versión 2 del Departamento Administrativo de la Función Pública.
*Se emitió un mensaje institucional de convocatoria sobre la realización del evento de rendición de cuentas 15 días antes.
*Se creó un correo electrónico específico  "rendicióncuentas@contraloriabogota.gov.co" publicada en la página web desde el 18/02/2020 para interactuar con la Contraloría previo al evento y se solicitó a la Oficia de Comunicaciones publicar la convocatoria para la rendición de cuentas.
*Se crearon los hashtags #Rendiciondecuentas2020 y #AliadosConBogotá con los que la ciudadanía pudo interactuar durante el acto de rendición de cuentas.
El cumplimiento de la actividad es del 100%.</t>
    </r>
  </si>
  <si>
    <r>
      <rPr>
        <b/>
        <sz val="10"/>
        <rFont val="Arial"/>
        <family val="2"/>
      </rPr>
      <t>Seguimiento abril  30 de 2020:</t>
    </r>
    <r>
      <rPr>
        <sz val="10"/>
        <rFont val="Arial"/>
        <family val="2"/>
      </rPr>
      <t xml:space="preserve"> En la aplicación del procedimiento se han ejecutado 69 acciones de diálogo de las 550 programadas así;  Reunión Local de Control Social: 28,  Mesas (ciudadanas, interinstitucional, temáticas, seguimiento y otros): 12,. Elección e interacción con las Contralorías Estudiantiles: 9, Inspección a terreno: 8, Acompañamiento a revisión de contratos: 5, Redes sociales ciudadanas: 3, Socialización de los documentos de la planeación del Proceso Auditor: 2, Audiencias Públicas: 1 y  Rendición de Cuentas: 1. En estas acciones de diálogo se ha contado con la participación de 2.405 asistentes.
Se han ejecutado 61 acciones de formación de las 150 programadas así;  Talleres: 59, Foros: 1 y Cursos: 1. En estas acciones de formación se ha contado con la participación de 1.324 asistentes.
</t>
    </r>
  </si>
  <si>
    <r>
      <rPr>
        <b/>
        <sz val="10"/>
        <color theme="1"/>
        <rFont val="Arial"/>
        <family val="2"/>
      </rPr>
      <t>Seguimiento abril  30 de 2020:</t>
    </r>
    <r>
      <rPr>
        <sz val="10"/>
        <color theme="1"/>
        <rFont val="Arial"/>
        <family val="2"/>
      </rPr>
      <t xml:space="preserve"> Durante el primer cuatrimestre, la Dirección de TIC atendió el 100% de las solicitudes de publicación en la página web, de los productos generados en los procesos misionales, de la siguiente manera:
Enero:1
Febrero:11
Abril: 3</t>
    </r>
    <r>
      <rPr>
        <sz val="10"/>
        <color rgb="FFFF0000"/>
        <rFont val="Arial"/>
        <family val="2"/>
      </rPr>
      <t xml:space="preserve">
</t>
    </r>
    <r>
      <rPr>
        <sz val="10"/>
        <color theme="1"/>
        <rFont val="Arial"/>
        <family val="2"/>
      </rPr>
      <t>El indicador para esta actividad corresponde al 100%.</t>
    </r>
  </si>
  <si>
    <r>
      <rPr>
        <b/>
        <sz val="10"/>
        <rFont val="Arial"/>
        <family val="2"/>
      </rPr>
      <t xml:space="preserve">Seguimiento abril  30 de 2020: </t>
    </r>
    <r>
      <rPr>
        <sz val="10"/>
        <rFont val="Arial"/>
        <family val="2"/>
      </rPr>
      <t>Se han ejecutado 61 acciones de formación de las 150 programadas así;  Talleres: 59, Foros: 1 y Cursos: 1. En estas acciones de formación se ha contado con la participación de 1.324 asistentes.</t>
    </r>
  </si>
  <si>
    <r>
      <rPr>
        <b/>
        <sz val="10"/>
        <rFont val="Arial"/>
        <family val="2"/>
      </rPr>
      <t xml:space="preserve">Seguimiento abril  30 de 2020: </t>
    </r>
    <r>
      <rPr>
        <sz val="10"/>
        <rFont val="Arial"/>
        <family val="2"/>
      </rPr>
      <t>Con el objetivo de Socializar, informar, explicar y dar a conocer a los ciudadanos y la sociedad civil del Distrito Capital, los resultados de la Gestión 2016 – 2020 de la Contraloría de Bogotá, se realizó la Rendición de Cuentas “ALIADOS CON BOGOTÁ”, el jueves 27 de febrero de 2020 en el Teatro Bogotá, con la asistencia de más de 590 personas. Esto en aplicación de la Ley 1757 de 2015 de participación democrática, a partir de la promoción del diálogo (Art. 48) , y de la Ley 1712 de 2014 de transparencia y acceso a la información pública, así como a los lineamientos de la Función Pública. El cumplimiento de la actividad es del 100%.</t>
    </r>
  </si>
  <si>
    <r>
      <rPr>
        <b/>
        <sz val="10"/>
        <rFont val="Arial"/>
        <family val="2"/>
      </rPr>
      <t>Seguimiento abril  30 de 2020:</t>
    </r>
    <r>
      <rPr>
        <sz val="10"/>
        <rFont val="Arial"/>
        <family val="2"/>
      </rPr>
      <t xml:space="preserve"> A la fecha la capacitación sobre el trámite de PQR se encuentra en etapa de planeación junto con la Dirección de Tecnologías de la Información y las Comunicaciones TIC. Su ejecución se realizará antes de la fecha programada (30/06/2020).</t>
    </r>
  </si>
  <si>
    <r>
      <rPr>
        <b/>
        <sz val="10"/>
        <rFont val="Arial"/>
        <family val="2"/>
      </rPr>
      <t>Seguimiento abril  30 de 2020:</t>
    </r>
    <r>
      <rPr>
        <sz val="10"/>
        <rFont val="Arial"/>
        <family val="2"/>
      </rPr>
      <t xml:space="preserve"> El informe de medición de percepción del cliente vigencia 2019, producto entregado por la Universidad Nacional, presenta los siguientes resultados:
1. Parte interesada Cliente Ciudadanía:  de 740 ciudadanos encuestados, 623 tienen una percepción positiva sobre el servicio al cliente prestado por la Controlaría de Bogotá lo que equivale al 84,2%.
2. Parte interesada Cliente Concejo: de 40 concejales encuestados, 37 tienen una percepción positiva sobre el servicio al cliente prestado por la Controlaría de Bogotá lo que equivale al 92,5%
3. Otras partes interesadas - periodistas: de 11 periodistas encuestados, 10 tienen una percepción positiva sobre el servicio al cliente prestado por la Controlaría de Bogotá lo que equivale al 90,9%</t>
    </r>
  </si>
  <si>
    <r>
      <rPr>
        <b/>
        <sz val="10"/>
        <rFont val="Arial"/>
        <family val="2"/>
      </rPr>
      <t xml:space="preserve">Seguimiento abril  30 de 2020: </t>
    </r>
    <r>
      <rPr>
        <sz val="10"/>
        <rFont val="Arial"/>
        <family val="2"/>
      </rPr>
      <t>El informe de medición de percepción del cliente vigencia 2019, producto entregado por la Universidad Nacional, presenta los siguientes resultados:
1. Parte interesada Cliente Ciudadanía:  de 740 ciudadanos encuestados, 623 tienen una percepción positiva sobre el servicio al cliente prestado por la Controlaría de Bogotá lo que equivale al 84,2%.
2. Parte interesada Cliente Concejo: de 40 concejales encuestados, 37 tienen una percepción positiva sobre el servicio al cliente prestado por la Controlaría de Bogotá lo que equivale al 92,5%
3. Otras partes interesadas - periodistas: de 11 periodistas encuestados, 10 tienen una percepción positiva sobre el servicio al cliente prestado por la Controlaría de Bogotá lo que equivale al 90,9%</t>
    </r>
  </si>
  <si>
    <r>
      <rPr>
        <b/>
        <sz val="10"/>
        <rFont val="Arial"/>
        <family val="2"/>
      </rPr>
      <t xml:space="preserve">Seguimiento abril  30 de 2020: </t>
    </r>
    <r>
      <rPr>
        <sz val="10"/>
        <rFont val="Arial"/>
        <family val="2"/>
      </rPr>
      <t>El informe de medición de percepción del cliente vigencia 2019, producto entregado por la Universidad Nacional, presenta los siguientes resultados:
Otras partes interesadas - periodistas: de 11 periodistas encuestados, 10 tienen una percepción positiva sobre el servicio al cliente prestado por la Controlaría de Bogotá lo que equivale al 90,9%.x</t>
    </r>
  </si>
  <si>
    <r>
      <rPr>
        <b/>
        <sz val="10"/>
        <rFont val="Arial"/>
        <family val="2"/>
      </rPr>
      <t xml:space="preserve">Seguimiento abril 30 de 2020: </t>
    </r>
    <r>
      <rPr>
        <sz val="10"/>
        <rFont val="Arial"/>
        <family val="2"/>
      </rPr>
      <t>El nivel de avance en la actualización del Link de "Atención al Ciudadano" dispuesto en el página WEB de la Entidad fue del 50%, que comparado con la meta del periodo alcanza un cumplimiento satisfactorio, dado que se revisó la información dispuesta en los siguientes numerales: Sede principal, puntos de atención, PQR, Carta de trato digno y acceso de datos abiertos, encontrándose que la misma se encuentra actualizada de conformidad con las políticas y lineamientos d la Entidad, así como de la normatividad vigente sobre la sobre la materia.
Evidencia: Acta No. 3 de la Dirección de Apoyo al Despacho -DAD.</t>
    </r>
  </si>
  <si>
    <r>
      <rPr>
        <b/>
        <sz val="10"/>
        <rFont val="Arial"/>
        <family val="2"/>
      </rPr>
      <t xml:space="preserve">Seguimiento abril  30 de 2020: </t>
    </r>
    <r>
      <rPr>
        <sz val="10"/>
        <rFont val="Arial"/>
        <family val="2"/>
      </rPr>
      <t xml:space="preserve">A la fecha Transparencia por Colombia no a expedido directrices relacionados con el diligenciamiento del Formulario ITB para la vigencia 2020. No obstante,  mediante correo Outlook dirigido a la Dra. Marcela Restrepo Hung, Directora Sector Publico Transparencia por Colombia, se solicitó información al respecto en los siguiente términos:  </t>
    </r>
    <r>
      <rPr>
        <i/>
        <sz val="10"/>
        <rFont val="Arial"/>
        <family val="2"/>
      </rPr>
      <t>"¿A la fecha Transparencia por Colombia a expedido directrices relacionadas con el diligentemente del Formulario ITB, vigencia 2020, en las entidades del Distrito Capital?"</t>
    </r>
    <r>
      <rPr>
        <sz val="10"/>
        <rFont val="Arial"/>
        <family val="2"/>
      </rPr>
      <t>.
Mediante correo de fecha 01/04/20120 Transparencia por Colombia emite respuesta en los siguientes términos: "... Paso a responder su inquietud sobre el ITB:  Al momento no se ha programado una nueva evaluación del Índice de Transparencia de Bogotá, dado que estas evaluaciones suelen ser cada dos años....".
En consideración a lo anterior se solicitará la modificación y/o eliminación de la actividad.</t>
    </r>
  </si>
  <si>
    <r>
      <rPr>
        <b/>
        <sz val="10"/>
        <color theme="1"/>
        <rFont val="Arial"/>
        <family val="2"/>
      </rPr>
      <t>Seguimiento abril  30 de 2020:</t>
    </r>
    <r>
      <rPr>
        <sz val="10"/>
        <color theme="1"/>
        <rFont val="Arial"/>
        <family val="2"/>
      </rPr>
      <t xml:space="preserve"> Durante el primer cuatrimestre, la Dirección de TIC atendió el 100% de las solicitudes de publicación en la página web, de la información correspondiente al link de "Transparencia y acceso a la información",  de la siguiente manera:
Enero: 24 
Febrero:9 
Marzo: 8
Abril 3
</t>
    </r>
    <r>
      <rPr>
        <b/>
        <sz val="10"/>
        <color theme="1"/>
        <rFont val="Arial"/>
        <family val="2"/>
      </rPr>
      <t xml:space="preserve">
</t>
    </r>
    <r>
      <rPr>
        <sz val="10"/>
        <color theme="1"/>
        <rFont val="Arial"/>
        <family val="2"/>
      </rPr>
      <t>El indicador para esta actividad corresponde al 100%.</t>
    </r>
  </si>
  <si>
    <r>
      <rPr>
        <b/>
        <sz val="10"/>
        <color theme="1"/>
        <rFont val="Arial"/>
        <family val="2"/>
      </rPr>
      <t xml:space="preserve">Seguimiento abril  30 de 2020: </t>
    </r>
    <r>
      <rPr>
        <sz val="10"/>
        <color theme="1"/>
        <rFont val="Arial"/>
        <family val="2"/>
      </rPr>
      <t>No Aplica seguimiento para éste periodo, dado que la actividad está programa para el segundo semestre de 2020.</t>
    </r>
  </si>
  <si>
    <r>
      <rPr>
        <b/>
        <sz val="10"/>
        <color theme="1"/>
        <rFont val="Arial"/>
        <family val="2"/>
      </rPr>
      <t xml:space="preserve">Seguimiento abril  30 de 2020: </t>
    </r>
    <r>
      <rPr>
        <sz val="10"/>
        <color theme="1"/>
        <rFont val="Arial"/>
        <family val="2"/>
      </rPr>
      <t>Durante este periodo la Dirección de TIC dió inicio al plan de trabajo para la ejecución de esta actividad, realizando las siguientes actividades: El 29 de marzo, se realizó inventario de los datos abiertos de la entidad publicados en el portal datosabiertos.bogota.gov.co, encontrándose los siguientes:
- Registro de activos de información Versión 4.0, 
- Esquema de Publicación de Información versión 3.0
- Relación de Derechos de Petición Contraloría de Bogotá Enero a Noviembre de 2019
-Resultados de la vigilancia y control fiscal junio de 2019
- Esquema de Publicación de Información versión 2.0 
- Indice de información clasificada y reservada Versión 2.0 
- Registro de activos de información Versión 2.0
- Registro de activos de información Versión 1
- Relación derechos de petición Septiembre a Noviembre de 2018
- Relación derechos de petición Enero a Marzo de 2018
- Índice de información Clasificada
- Esquema de publicación de Información.
Además, se inició la actividad de definición de los datos abiertos a publicar en la presente vigencia.
Aunque el indicador de la actividad muestra un valor de 0%, inernamente se presenta un avance del 10% en el plan de trabajo definido.</t>
    </r>
  </si>
  <si>
    <r>
      <rPr>
        <b/>
        <sz val="10"/>
        <color theme="1"/>
        <rFont val="Arial"/>
        <family val="2"/>
      </rPr>
      <t xml:space="preserve">Seguimiento abril  30 de 2020:  </t>
    </r>
    <r>
      <rPr>
        <sz val="10"/>
        <color theme="1"/>
        <rFont val="Arial"/>
        <family val="2"/>
      </rPr>
      <t>La Dirección de TIC ha venido midiendo y registrando la disponibilidad del aplicativo SIGESPRO, con los siguientes resultados:
Enero: 100%
Febrero: 99,96%
Marzo: 100%
Abril:  99,98%
En promedio durante este periodo, el aplicativo SIGESPRO presentó una disponibilidad  del 99.99%, cumpliendo con la meta establecida.
El indicador de esta actividad corresponde al 100%.</t>
    </r>
  </si>
  <si>
    <r>
      <rPr>
        <b/>
        <sz val="10"/>
        <color theme="1"/>
        <rFont val="Arial"/>
        <family val="2"/>
      </rPr>
      <t>Seguimiento abril  30 de 2020:</t>
    </r>
    <r>
      <rPr>
        <sz val="10"/>
        <color theme="1"/>
        <rFont val="Arial"/>
        <family val="2"/>
      </rPr>
      <t xml:space="preserve"> En el mes de febrero se realizó comunicación telefónica con el Instituto Nacional para Ciegos, que tiene como misión brindar servicios de asistencia técnica y asesoría a las demás entidades que a nivel nacional, territorial y local tienen a cargo la atención de las personas con discapacidad visual en el país; se solicitó  información sobre  asesorías relacionadas con accesibilidad web y el  procedimiento a seguir.  El INCI, informó que la solicitud se puede realizar via correo electronico a la dirección: Email: aciudadano@inci.gov.co o al director General.
El 27 de marzo se revisaron los factores de accesibilidad actualmente implementados en el portal web de la entidad y se generó el informe correspondiente
Aunque el indicador de la actividad muestra un valor de 0%, inernamente se presenta un avance del 10% en el plan de trabajo definido.</t>
    </r>
  </si>
  <si>
    <r>
      <rPr>
        <b/>
        <sz val="10"/>
        <color theme="1"/>
        <rFont val="Arial"/>
        <family val="2"/>
      </rPr>
      <t>Seguimiento abril  30 de 2020:</t>
    </r>
    <r>
      <rPr>
        <sz val="10"/>
        <color theme="1"/>
        <rFont val="Arial"/>
        <family val="2"/>
      </rPr>
      <t xml:space="preserve"> El nivel de avance en la publicación del Informe de DP y Acceso a la Información Pública fue del 25% que comparado con la meta programada para el periodo, alcanzó un cumplimiento del 100% (Satisfactorio), dado que durante el trimestre se elaboró un (1) Informe de los cuatro (4) promados para la vigencia,  correspondiente al período octubre - diciembre de 2019, el cual detalla la gestión realizada por la Entidad sobre el tramite de los PQRs.
Evidencia: El citado informe se encuentra publicado en la página WEB de la entidad, en el siguiente link: 
http://www.contraloriabogota.gov.co/transparencia-acceso/instrumentos-gestion-informacion-publica/informe-pqrs/informe-de-peticiones-quejas-reclamos-denuncias-y-solicitudes-de-informaci%C3%B3n/informe-de-peticiones</t>
    </r>
  </si>
  <si>
    <r>
      <rPr>
        <b/>
        <sz val="10"/>
        <rFont val="Arial"/>
        <family val="2"/>
      </rPr>
      <t xml:space="preserve">Seguimiento abril  30 de 2020: </t>
    </r>
    <r>
      <rPr>
        <sz val="10"/>
        <rFont val="Arial"/>
        <family val="2"/>
      </rPr>
      <t>De acuerdo al cronograma establecido presenta 11 actividades, las tres primeras relacionadas con la Culminación de la labor de ajuste y publicación del Informe de sostenibilidad de la entidad, vigencia 2018, que corresponden a: 1. Hacer ajuste de observaciones presentadas por la Dirección de planeación; 2. Publicar el informe y 3. Publicidad del informe en Contraloría de Bogotá. De las cuales se encuentra en proceso de ejecución la No.1, como consta en actas, ajuste de cuadros y gráficas del informe, documento subido a Google Drive y entrega según correo de fecha 1-04-2020 de la revisión y ajuste de capitulos 1 y 2.  De otra parte, se programaron siete actividades frente a la Realización del Informe de sostenibilidad con metodología estándares GRI de la entidad, vigencia 2019, que corresponden a 1. Diseñar plan de trabajo; 2. Conformar grupo de trabajo que asegure la participación de las áreas involucradas; 3. Desarrollar el plan de trabajo; 4. Realizar actividades de verificación (OCI); 5. Presentar versión informe preliminar; 6. Realizar Actividades de revisión (DTP) y  7.Culminar la labor de ajuste y publicación del Informe de sostenibilidad de la entidad, vigencia 2019.  De estas actividades para el periodo en estudio se determina en ejecución la actividad 1, cumpliéndose dentro de los términos establecidos, su registro se encuentra en drive PG 2020.   Por último, una actividad transversal del ejercicio que correspondiente a la realización de mesas de trabajo, que a la fecha del seguimiento presenta la realización de las actas No. 1 del 21-02; No. 2 del 2-03; No. 3 del 17-03 y No. 4 del 30 de marzo de 2020 que  registran el cumplimiento de las actividades enunciadas.  Por su parte se ha realizado una reunión virtual el día 14-04-2020 de la cual se registra grabación en Teams.  De acuerdo a lo anterior se determina avance en el cumplimiento de tres actividades de las 11 programadas, alcanzando un porcentaje del 27%, encontrandose las demás actividades para ser cumplidas dentro de los términos de ejecución.</t>
    </r>
  </si>
  <si>
    <r>
      <rPr>
        <b/>
        <sz val="10"/>
        <rFont val="Arial"/>
        <family val="2"/>
      </rPr>
      <t>Seguimiento abril  30 de 2020:</t>
    </r>
    <r>
      <rPr>
        <sz val="10"/>
        <rFont val="Arial"/>
        <family val="2"/>
      </rPr>
      <t xml:space="preserve"> Para su ejecuciòn en el cronograma se tienen previstas seis actividades, relacionadas con: 1-Solicitar concepto técnico a Pacto Global Colombia; 2. Investigación complementación metodológica - Mejores Prácticas aplicación Norma ISO 26000 Responsabilidad Social Empresarial; 3.Capacitación Metodologías Estándares GRI; 4.Diseñar y ejecutar plan de trabajo; 5-Realizar prueba piloto y 6.Informar y capacitar a la entidad.  Para este corte del seguimiento se establece que se cumplieron las actividades 1 y 2. 
No obstante, se considera necesario realizar tramite de modificación, en cuanto a la fecha final de esta actividad, en la medida que se presentan algunas limitantes, dentro de los cuales se tiene: 
a) Para la capacitaciòn hasta el mes de mayo, se contaria con el aval de Pacto Global para que las entidades certificadoras que capacitan en metodolgìas estandares GRI, sean autorizadas para el manejo virtual.  
b) Pacto Global Colombia, confirma que por la coyuntura que atraviesa el mundo,- la pandemia, pospone todos sus procesos de capacitación y de apoyo, factor que afecta directamente el ejercicio a adelantar; 
c) Una vez analizadas buenas prácticas en entidades adscritas a Pacto Global, no se identificó ejercicios similares que permitieran ejemplarizar y facilitar la actividad.</t>
    </r>
  </si>
  <si>
    <r>
      <rPr>
        <b/>
        <sz val="10"/>
        <color theme="1"/>
        <rFont val="Arial"/>
        <family val="2"/>
      </rPr>
      <t>Seguimiento a 30 de abril de 2020:</t>
    </r>
    <r>
      <rPr>
        <sz val="10"/>
        <color theme="1"/>
        <rFont val="Arial"/>
        <family val="2"/>
      </rPr>
      <t xml:space="preserve">
Con base en la planta de personal a 30 de abril del 2020, el número de empleados adscritos a Participación Ciudadana y Desarrollo Local es de 129, por lo que el 20% corresponde a 26 empleados públicos a capacitar.
Para dar cumplimiento a la actividad se realizó el Seminario “Mecanismos de Control Social y Participación Ciudadana”, el día 24 de abril de 2020, con una intensidad horaria de 4 horas, en la modalidad de conferencia virtual a través Plataforma Teams y participaron 26 funcionarios de la Dirección de Participación Ciudadana y Desarrollo Local. </t>
    </r>
  </si>
  <si>
    <t>C</t>
  </si>
  <si>
    <r>
      <t xml:space="preserve">Seguimiento a 30 de abril de 2020:
</t>
    </r>
    <r>
      <rPr>
        <sz val="10"/>
        <color theme="1"/>
        <rFont val="Arial"/>
        <family val="2"/>
      </rPr>
      <t>Con corte a 30 de abril del 2020, la planta de personal estaba conformada por 1016 empleados por lo que el 10%  corresponde a 102 personas.
En ese contexto, para cumplir la acción se han realizado las siguientes capacitaciones:
1.    Curso vocación de servicio, valores, empatía y atención al usuario - 8 horas
Se realizó el 21 de febrero 2020 y se impartió a 25 empleados de cargos del nivel técnico.
2.    Seminario de servicio y atención al usuario: 8 horas: Se realizó el jueves 2 de abril, de manera virtual, con la participación de 43 servidores de la Contraloría de Bogotá D.C.</t>
    </r>
  </si>
  <si>
    <r>
      <rPr>
        <b/>
        <sz val="10"/>
        <rFont val="Arial"/>
        <family val="2"/>
      </rPr>
      <t>Verificación abril 30 de 2020:</t>
    </r>
    <r>
      <rPr>
        <sz val="10"/>
        <rFont val="Arial"/>
        <family val="2"/>
      </rPr>
      <t xml:space="preserve">
Esta actividad se enfoca en definir el cómo se realizará la rendición de cuentas de la entidad, por ello, se constató que en la página web de la entidad en el sitio Transparencia y Acceso a la información pública link http://www.contraloriabogota.gov.co/sites/default/files/Contenido/Rendicion%20de%20cuentas/2018/PPCCPI-08%20%20ESTRATEGIA%20RENDICI%C3%93N%20CUENTAS%20V%201.0.pdf,  se encuentra aprobado y publicado en diciembre 21 de diciembre de 2018, el documento con la Estrategia de Rendición de Cuentas para la Contraloría de Bogotá D.C.
Se observó acta del 10/03/2019, (sin firmas)  en la cual se planteó como objetivo </t>
    </r>
    <r>
      <rPr>
        <i/>
        <sz val="10"/>
        <rFont val="Arial"/>
        <family val="2"/>
      </rPr>
      <t>“Definición de la estrategia a implementar para la rendición anual de cuentas vigencia 2020, en cumplimiento de los lineamientos del manual único de rendición de cuentas y de lo establecido en la normatividad vigente”,</t>
    </r>
    <r>
      <rPr>
        <sz val="10"/>
        <rFont val="Arial"/>
        <family val="2"/>
      </rPr>
      <t xml:space="preserve"> en esta se indica que </t>
    </r>
    <r>
      <rPr>
        <i/>
        <sz val="10"/>
        <rFont val="Arial"/>
        <family val="2"/>
      </rPr>
      <t>“se define como estrategia a implementar, el Mecanismo número 8 de la versión 2, “Encuentro Diálogo Participativo”, que hace parte de la caja de herramientas del DAFP”</t>
    </r>
    <r>
      <rPr>
        <sz val="10"/>
        <rFont val="Arial"/>
        <family val="2"/>
      </rPr>
      <t xml:space="preserve">; igualmente se señaló que se continúa (en lo que aplique para la vigencia 2020), con la estrategia de rendición de cuentas oficial publicada en de la página web de la Contraloría de Bogotá y además, se hace una descripción general de las etapas y actividades de la estrategia de rendición de cuentas, no se determinan tiempos ni cronograma para el cumplimiento de cada una de ellas.
Dado que la actividad corresponde a </t>
    </r>
    <r>
      <rPr>
        <i/>
        <sz val="10"/>
        <rFont val="Arial"/>
        <family val="2"/>
      </rPr>
      <t xml:space="preserve">“Estrategia de rendición de cuentas implementada” </t>
    </r>
    <r>
      <rPr>
        <sz val="10"/>
        <rFont val="Arial"/>
        <family val="2"/>
      </rPr>
      <t xml:space="preserve">se puede determinar que la definida para 2019 se materializó en la Rendición de Cuentas </t>
    </r>
    <r>
      <rPr>
        <i/>
        <sz val="10"/>
        <rFont val="Arial"/>
        <family val="2"/>
      </rPr>
      <t>“ALIADOS CON BOGOTÁ”</t>
    </r>
    <r>
      <rPr>
        <sz val="10"/>
        <rFont val="Arial"/>
        <family val="2"/>
      </rPr>
      <t xml:space="preserve">, realizada el jueves 27 de febrero de 2020. No obstante; la estrategia de rendición de cuentas 2020, en cuanto a la implementación de cada una de sus etapas será objeto de seguimiento en la presente vigencia; por lo que el avance reportado de 100% no se considera acertado.
</t>
    </r>
  </si>
  <si>
    <r>
      <t xml:space="preserve">Se recomienda realizar una revisón y actualización oficial del documento </t>
    </r>
    <r>
      <rPr>
        <i/>
        <sz val="10"/>
        <rFont val="Arial"/>
        <family val="2"/>
      </rPr>
      <t>"Estrategia de rendición de cuentas para la Contraloría de Bogotá D.C."</t>
    </r>
    <r>
      <rPr>
        <sz val="10"/>
        <rFont val="Arial"/>
        <family val="2"/>
      </rPr>
      <t xml:space="preserve"> publicado en la pagina web desde el 2018, asï mismo, esta revisión debe hacerse teniendo en cuenta el Manual Único de Rendición de Cuentas Versión 2 de febrero de 2019.
</t>
    </r>
  </si>
  <si>
    <r>
      <rPr>
        <b/>
        <sz val="10"/>
        <rFont val="Arial"/>
        <family val="2"/>
      </rPr>
      <t>Verificación abril 30 de 2020:</t>
    </r>
    <r>
      <rPr>
        <sz val="10"/>
        <rFont val="Arial"/>
        <family val="2"/>
      </rPr>
      <t xml:space="preserve">
El cumplimiento  de las actividades de este procedimiento se evidencia en la ejecución del Plan de Acción del Proceso de Participación Ciudadana y Comunicación con Partes Interesadas,  conforme al reporte publicado en http://intranet.contraloriabogota.gov.co/sites/default/files/Documentos/Planes-Programas/Planes/Plan%20de%20Acci%C3%B3n%20Institucional/2020/Seguimiento/Sgto%20Plan%20Acci%C3%B3n%20consolidado%202020-1.pdf; de acuerdo a las actividades alli descritas, en el primer trimestre de 2020 se habían ejecutado las siguientes: 
•51 Acciones de diálogo
•21 Acciones de formación.
Sin embargo, a Corte 30 de abril de 2020, y conforme a lo resgistrado en el  formato de Control de actividades en Excel denominado </t>
    </r>
    <r>
      <rPr>
        <i/>
        <sz val="10"/>
        <rFont val="Arial"/>
        <family val="2"/>
      </rPr>
      <t>“Formato para el Reporte de Actividades Ejecutadas de Participación Ciudadana”</t>
    </r>
    <r>
      <rPr>
        <sz val="10"/>
        <rFont val="Arial"/>
        <family val="2"/>
      </rPr>
      <t xml:space="preserve">  se han llevado acabo:
•69 Acciones de diálogo, con una asistencia registrada de 2405 personas. 
•61 Acciones de formación, la sistencia fue de 1324 personas
</t>
    </r>
  </si>
  <si>
    <r>
      <rPr>
        <b/>
        <sz val="10"/>
        <rFont val="Arial"/>
        <family val="2"/>
      </rPr>
      <t>Verificación abril 30 de 2020:</t>
    </r>
    <r>
      <rPr>
        <sz val="10"/>
        <rFont val="Arial"/>
        <family val="2"/>
      </rPr>
      <t xml:space="preserve">
Fue verificado el cuadro de control referente al registro de las solicitudes de publicación en la página web de los productos generados en los procesos misionales, para los cuales se constató su publicación en la página Web de la entidad así:
Enero: un (1) Informe de Auditoría
Febrero: diez (10) Informes de Auditoría y uno (1) de Beneficios del Control Fiscal
Abril: un (1) Informe de Auditoría; un (1) Informe Obligatorio y un (1) Pronunciamiento.
Es de anotar que la Dirección de TIC atendió el 100% de las solicitudes para publicación en la página web, de los productos generados en los procesos misionales.
</t>
    </r>
  </si>
  <si>
    <r>
      <rPr>
        <b/>
        <sz val="10"/>
        <rFont val="Arial"/>
        <family val="2"/>
      </rPr>
      <t>Seguimiento abril  30 de 2020:</t>
    </r>
    <r>
      <rPr>
        <sz val="10"/>
        <rFont val="Arial"/>
        <family val="2"/>
      </rPr>
      <t xml:space="preserve"> Se han ejecutado 69 acciones de diálogo de las 550 programadas así;  Reunión Local de Control Social: 28,  Mesas (ciudadanas, interinstitucional, temáticas, seguimiento y otros): 12,. Elección e interacción con las Contralorías Estudiantiles: 9, Inspección a terreno: 8, Acompañamiento a revisión de contratos: 5, Redes sociales ciudadanas: 3, Socialización de los documentos de la planeación del Proceso Auditor: 2, Audiencias Públicas: 1 y  Rendición de Cuentas: 1. En estas acciones de diálogo se ha contado con la participación de 2.405 asistentes.</t>
    </r>
  </si>
  <si>
    <r>
      <rPr>
        <b/>
        <sz val="10"/>
        <rFont val="Arial"/>
        <family val="2"/>
      </rPr>
      <t>Verificación abril 30 de 2020:</t>
    </r>
    <r>
      <rPr>
        <sz val="10"/>
        <rFont val="Arial"/>
        <family val="2"/>
      </rPr>
      <t xml:space="preserve">
Conforme al formato de Control de actividades en Excel denominado </t>
    </r>
    <r>
      <rPr>
        <i/>
        <sz val="10"/>
        <rFont val="Arial"/>
        <family val="2"/>
      </rPr>
      <t>“Formato para el Reporte de Actividades Ejecutadas de Participación Ciudadana”,</t>
    </r>
    <r>
      <rPr>
        <sz val="10"/>
        <rFont val="Arial"/>
        <family val="2"/>
      </rPr>
      <t xml:space="preserve"> se evidenció que respecto a las acciones de formación se desarrollaron  a 30 de abril del presente año, se han realizado 61 acciones de formación así: Talleres 59, Foros 1 y  Cursos 1. 
Se verificó el registro de esta información tomando como muestra  los  talleres realizados, de lo cual se observó que estos se realizaron en las siguientes localidades: 
Antonio Nariño 6, Barrios Unidos 2, Bosa 8, Chapinero 2, Ciudad Bolívar 2, Engativá 2, Fontibón 3, Kennedy 3, Candelaria 3, Los Mártires 2, Puente Aranda 1, Rafael Uribe Uribe 3, San Cristóbal 8, Santa Fe 2, Suba 3, Sumapaz 3, Teusaquillo 3, Usaquén 2, Usme 1
Por lo anterior se tiene un avance en el  cumplimiento del 41%.</t>
    </r>
  </si>
  <si>
    <r>
      <rPr>
        <b/>
        <sz val="10"/>
        <rFont val="Arial"/>
        <family val="2"/>
      </rPr>
      <t>Verificación abril 30 de 2020:</t>
    </r>
    <r>
      <rPr>
        <sz val="10"/>
        <rFont val="Arial"/>
        <family val="2"/>
      </rPr>
      <t xml:space="preserve">
Se observó en el formato Control de actividades en Excel denominado </t>
    </r>
    <r>
      <rPr>
        <i/>
        <sz val="10"/>
        <rFont val="Arial"/>
        <family val="2"/>
      </rPr>
      <t>“Formato para el Reporte de Actividades Ejecutadas de Participación Ciudadana”</t>
    </r>
    <r>
      <rPr>
        <sz val="10"/>
        <rFont val="Arial"/>
        <family val="2"/>
      </rPr>
      <t xml:space="preserve"> que a abril 30 de esta vigencia se han efectuado las siguientes acciones de diálogo: Reuniones  Locales de Control Social: 28,  Mesas 12,. Elección e interacción con las Contralorías Estudiantiles: 9, Inspección a terreno: 8, Acompañamiento a revisión de contratos: 5, Redes sociales ciudadanas: 3, Socialización de los documentos de la planeación del Proceso Auditor: 2, Audiencias Públicas: 1 y  Rendición de Cuentas: 1. En estas acciones participaron 2405 personas
En total se han llevado a cabo 69 acciones de diálogo en las que  participaron 2405 personas; es decir se avanzó el el cumplimiento del 13% del total de acciones programadas.
</t>
    </r>
  </si>
  <si>
    <r>
      <rPr>
        <b/>
        <sz val="10"/>
        <rFont val="Arial"/>
        <family val="2"/>
      </rPr>
      <t xml:space="preserve">Verificación abril 30 de 2020:
</t>
    </r>
    <r>
      <rPr>
        <sz val="10"/>
        <rFont val="Arial"/>
        <family val="2"/>
      </rPr>
      <t xml:space="preserve">
Esta actividad corresponde al desarrollo como tal del ejercicio, donde se rinde cuenta a las partes interesadas de la gestión institucional y sus resultados. La Rendición de Cuentas Cuatrienal 2016 – 2020 denominada </t>
    </r>
    <r>
      <rPr>
        <i/>
        <sz val="10"/>
        <rFont val="Arial"/>
        <family val="2"/>
      </rPr>
      <t>“Aliados con Bogotá”</t>
    </r>
    <r>
      <rPr>
        <sz val="10"/>
        <rFont val="Arial"/>
        <family val="2"/>
      </rPr>
      <t>, fue presentada a los bogotanos y a la ciudad el  27 de febrero de 2020 en el Teatro Bogotá, con la presencia de 591 ciudadanos   de las 20 Localidades, tal como consta en los documentos publicados en la página Web  de la entidad  en el  link: : http://www.contraloriabogota.gov.co/transparencia-acceso/control/informe-gestion-evaluacion-auditoria/informe-rendicion-cuentas-ciudadania/2020</t>
    </r>
  </si>
  <si>
    <r>
      <t xml:space="preserve">Verificación abril 30 de 2020:
</t>
    </r>
    <r>
      <rPr>
        <sz val="10"/>
        <rFont val="Arial"/>
        <family val="2"/>
      </rPr>
      <t>Fue evidenciada el Acta No. 3 de equipo de trabajo de la Dirección de Apoyo al Despacho –DAD; reunión realizada el 31/03/2020, en la cual se consignaron los resultados de la revisión realizada al Link de "Atención al Ciudadano" dispuesto en el página WEB, respecto a los siguientes numerales contenidos en este link, como son: Sede principal, Puntos de atención, PQR; además, fue verificado el ingreso al formulario electrónico para la recepción de solicitudes de información Pública; se revisó la carta de trato digno al ciudadano y el enlace  a Datos abiertos. Del desarrollo de esta revisión se concluyó que la información dispuesta en el Link de "Atención al Ciudadano" se encuentra actualizada de conformidad con las políticas y lineamientos de la entidad y la normatividad relacionada con este tema.</t>
    </r>
  </si>
  <si>
    <r>
      <t xml:space="preserve">Verificación abril 30 de 2020:
</t>
    </r>
    <r>
      <rPr>
        <sz val="10"/>
        <color theme="1"/>
        <rFont val="Arial"/>
        <family val="2"/>
      </rPr>
      <t xml:space="preserve">Se verificó archivo en excel y certificados de asistencia  al evento </t>
    </r>
    <r>
      <rPr>
        <i/>
        <sz val="10"/>
        <color theme="1"/>
        <rFont val="Arial"/>
        <family val="2"/>
      </rPr>
      <t>"Participación Ciudadana - Control Social y Rendición de Cuentas Seminario Control y Participación Ciudadana"</t>
    </r>
    <r>
      <rPr>
        <sz val="10"/>
        <color theme="1"/>
        <rFont val="Arial"/>
        <family val="2"/>
      </rPr>
      <t xml:space="preserve">, que se impartió de manera virtual durante 4 horas el 24/04/2020, actividad la cual contó con una participacion de 26 funcionarios de la Dirección de Participación Ciudadana y Desarrollo Local.
Teniendo encuenta  que el total de funcionarios de esta dirección era de 129 al 30/04/2020, la actividad se cumplio al 100%, toda vez que el número de funcionarios a capacitar según lo planificado sería el 20% de dichos servidores públicos, es decir 26 funcionarios, que fueron los que efectivamente se capacitaron.   </t>
    </r>
  </si>
  <si>
    <r>
      <t xml:space="preserve">Verificación abril 30 de 2020:
</t>
    </r>
    <r>
      <rPr>
        <sz val="10"/>
        <color theme="1"/>
        <rFont val="Arial"/>
        <family val="2"/>
      </rPr>
      <t xml:space="preserve">Para el desarrollo de esta actividad se han adelantado las siguientes eventos:
</t>
    </r>
    <r>
      <rPr>
        <b/>
        <sz val="10"/>
        <color theme="1"/>
        <rFont val="Arial"/>
        <family val="2"/>
      </rPr>
      <t xml:space="preserve">
</t>
    </r>
    <r>
      <rPr>
        <sz val="10"/>
        <color theme="1"/>
        <rFont val="Arial"/>
        <family val="2"/>
      </rPr>
      <t xml:space="preserve">1. </t>
    </r>
    <r>
      <rPr>
        <i/>
        <sz val="10"/>
        <color theme="1"/>
        <rFont val="Arial"/>
        <family val="2"/>
      </rPr>
      <t>"Curso vocación de servicio, valores, empatía y atención al usuario"</t>
    </r>
    <r>
      <rPr>
        <sz val="10"/>
        <color theme="1"/>
        <rFont val="Arial"/>
        <family val="2"/>
      </rPr>
      <t xml:space="preserve">, realizado el 21/02/2020 con una intensidad de 8 horas y el cual contó con una participación de 25 servidores publicos del nivel Técnico de acuerdo con el registro de asistencia a capacitación. </t>
    </r>
    <r>
      <rPr>
        <b/>
        <sz val="10"/>
        <color theme="1"/>
        <rFont val="Arial"/>
        <family val="2"/>
      </rPr>
      <t xml:space="preserve">
</t>
    </r>
    <r>
      <rPr>
        <sz val="10"/>
        <color theme="1"/>
        <rFont val="Arial"/>
        <family val="2"/>
      </rPr>
      <t xml:space="preserve">2.   </t>
    </r>
    <r>
      <rPr>
        <i/>
        <sz val="10"/>
        <color theme="1"/>
        <rFont val="Arial"/>
        <family val="2"/>
      </rPr>
      <t>"Seminario de servicio y atención al usuario"</t>
    </r>
    <r>
      <rPr>
        <sz val="10"/>
        <color theme="1"/>
        <rFont val="Arial"/>
        <family val="2"/>
      </rPr>
      <t>que se</t>
    </r>
    <r>
      <rPr>
        <i/>
        <sz val="10"/>
        <color theme="1"/>
        <rFont val="Arial"/>
        <family val="2"/>
      </rPr>
      <t xml:space="preserve"> </t>
    </r>
    <r>
      <rPr>
        <sz val="10"/>
        <color theme="1"/>
        <rFont val="Arial"/>
        <family val="2"/>
      </rPr>
      <t xml:space="preserve">impartió de manera virtual durante 8 horas el 02/04/2020, con una intensidad de 8 horas y el cual contó con la participación de 43 servidores públicos de la Entidad de los niveles Directivo (Gerente), Asesor, Profesional y Técnico, de acuerdo al archivo en excel que relaciona los participantes en la actividad y a los certificados de asistencia que fueron expedidos.
Teniendo encuenta, que el total de la planta de personal al 30/04/2019 estaba conformada por 1016 servidores públicos, el avances de esta actividad se situa en el 67%, dado que para el desarrollo de la misma se planificó capacitar al 10% de dicha planta de personal es decir 102 funcionarios y se han capacitado en el fortalecimiento de la competencia de servicio al cliente 68 servidores públicos de diferentes niveles jerarquicos de la Entidad.      
</t>
    </r>
    <r>
      <rPr>
        <b/>
        <sz val="10"/>
        <color theme="1"/>
        <rFont val="Arial"/>
        <family val="2"/>
      </rPr>
      <t xml:space="preserve"> </t>
    </r>
    <r>
      <rPr>
        <b/>
        <i/>
        <sz val="10"/>
        <color theme="1"/>
        <rFont val="Arial"/>
        <family val="2"/>
      </rPr>
      <t/>
    </r>
  </si>
  <si>
    <r>
      <t>Verificación abril 30 de 2020:</t>
    </r>
    <r>
      <rPr>
        <sz val="10"/>
        <rFont val="Arial"/>
        <family val="2"/>
      </rPr>
      <t xml:space="preserve">
La  actividad  se encuentra programada para llevarse a cabo a mediados del año 2020, por lo cual no se registra avance  al corte de este seguimiento
</t>
    </r>
  </si>
  <si>
    <r>
      <t xml:space="preserve">Verificación abril 30 de 2020:
</t>
    </r>
    <r>
      <rPr>
        <sz val="10"/>
        <rFont val="Arial"/>
        <family val="2"/>
      </rPr>
      <t xml:space="preserve">
Se evidenció oficio del 17 de abril de 2020 (sin radicado ante la Contraloría), mediante el cual la Universidad Nacional realiza la entrega del informe de medición de percepción del cliente vigencia 2019, donde se encuentra incluido el Concejo. A la fecha de corte del presente seguimiento no se ha efectuado su publicación en la Página web de la entidad Link de Transparencia y acceso a la información pública.</t>
    </r>
  </si>
  <si>
    <r>
      <t xml:space="preserve">Verificación abril 30 de 2020:
</t>
    </r>
    <r>
      <rPr>
        <sz val="10"/>
        <rFont val="Arial"/>
        <family val="2"/>
      </rPr>
      <t xml:space="preserve">
Se evidenció oficio del 17 de abril de 2020 (sin radicado ante la Contraloría), mediante el cual la Universidad Nacional realiza la entrega del informe de medición de percepción del cliente vigencia 2019, donde se encuentra incluida la Ciudadanía. A la fecha de corte del presente seguimiento no se ha efectuado su publicación en la Página web de la entidad Link de Transparencia y acceso a la información pública.</t>
    </r>
  </si>
  <si>
    <r>
      <rPr>
        <b/>
        <sz val="10"/>
        <color theme="1"/>
        <rFont val="Arial"/>
        <family val="2"/>
      </rPr>
      <t xml:space="preserve">Verificación abril 30 de 2020:
</t>
    </r>
    <r>
      <rPr>
        <sz val="10"/>
        <color theme="1"/>
        <rFont val="Arial"/>
        <family val="2"/>
      </rPr>
      <t xml:space="preserve">
Fue verificado el cuadro de control referente al registro las solicitudes de publicación en la página web link </t>
    </r>
    <r>
      <rPr>
        <i/>
        <sz val="10"/>
        <color theme="1"/>
        <rFont val="Arial"/>
        <family val="2"/>
      </rPr>
      <t>"Transparencia y Acceso a la Información"</t>
    </r>
    <r>
      <rPr>
        <sz val="10"/>
        <color theme="1"/>
        <rFont val="Arial"/>
        <family val="2"/>
      </rPr>
      <t xml:space="preserve"> para los cuales se constató que el 100% de las solicitudes recibidas fueron atendidas realizando la correspondiente publicación así:
Enero: 24 
Febrero:9 
Marzo: 8
Abril: 3
</t>
    </r>
  </si>
  <si>
    <r>
      <t>Verificación abril 30 de 2020:</t>
    </r>
    <r>
      <rPr>
        <sz val="10"/>
        <rFont val="Arial"/>
        <family val="2"/>
      </rPr>
      <t xml:space="preserve">
La  actividad  se encuentra programada para llevarse a cabo en el segundo semestre del año 2020, por lo cual no se registra avance  al corte de este seguimiento
</t>
    </r>
  </si>
  <si>
    <r>
      <rPr>
        <b/>
        <sz val="10"/>
        <color theme="1"/>
        <rFont val="Arial"/>
        <family val="2"/>
      </rPr>
      <t>Verificación abril 30 de 2020:</t>
    </r>
    <r>
      <rPr>
        <sz val="10"/>
        <color theme="1"/>
        <rFont val="Arial"/>
        <family val="2"/>
      </rPr>
      <t xml:space="preserve">
De acuerdo con el REPORTE DE  FALLOS DE LA DISPONIBILIDAD EN EL SERVICIO -  AÑO 2020 se constató el promedio de disponibilidad del aplicativo SIGESPRO durante el primer</t>
    </r>
    <r>
      <rPr>
        <sz val="10"/>
        <color rgb="FFFF0000"/>
        <rFont val="Arial"/>
        <family val="2"/>
      </rPr>
      <t xml:space="preserve"> </t>
    </r>
    <r>
      <rPr>
        <sz val="10"/>
        <rFont val="Arial"/>
        <family val="2"/>
      </rPr>
      <t>cuatrimestre</t>
    </r>
    <r>
      <rPr>
        <sz val="10"/>
        <color theme="1"/>
        <rFont val="Arial"/>
        <family val="2"/>
      </rPr>
      <t xml:space="preserve"> fue del 100%, discriminado para cada mes así: 
Enero: 100%
Febrero: 99,96%
Marzo: 100%
Abril:  99,96%
Conforme a registros anteriores, se cumplió en el periodo enero- abril  con la meta establecida de disponibilidad  entre el 95% y el 100%   para aplicativo SIGESPRO .</t>
    </r>
  </si>
  <si>
    <r>
      <rPr>
        <b/>
        <sz val="10"/>
        <color theme="1"/>
        <rFont val="Arial"/>
        <family val="2"/>
      </rPr>
      <t xml:space="preserve">Verificación abril 30 de 2020:
</t>
    </r>
    <r>
      <rPr>
        <sz val="10"/>
        <color theme="1"/>
        <rFont val="Arial"/>
        <family val="2"/>
      </rPr>
      <t xml:space="preserve">
Fue verificado el plan de trabajo establecido por la dirección de TIC referente a la implementación de accesibilidad web para ciudadanos con discapacidad sensoria, en éste se contempló obtener dos asesorías sobre implementación de accesibilidad web para ciudadanos con discapacidad sensorial; para el logro de esta actividad se contactó al Instituto Nacional para Ciegos, actualmente se está gestionando con esta entidad la primera asesoría.
De otra parte se evidenció el informe con corte a marzo del 2020 sobre la revisión de los factores de accesibilidad actualmente implementados en el portal web de la entidad 
El indicador de la actividad fue 0% para el periodo enero- abril de 2020.
</t>
    </r>
  </si>
  <si>
    <r>
      <t xml:space="preserve">Verificación abril 30 de 2020:
</t>
    </r>
    <r>
      <rPr>
        <sz val="10"/>
        <rFont val="Arial"/>
        <family val="2"/>
      </rPr>
      <t xml:space="preserve">
Se evidenció oficio del 17 de abril de 2020 (sin radicado ante la Contraloría), mediante el cual la Universidad Nacional realiza la entrega del informe de medición de percepción del cliente vigencia 2019, donde se encuentran incluidos los Periodistas. A la fecha de corte del presente seguimiento no se ha efectuado su publicación en la Página web de la entidad Link de Transparencia y acceso a la información pública.</t>
    </r>
  </si>
  <si>
    <r>
      <rPr>
        <b/>
        <sz val="10"/>
        <color theme="1"/>
        <rFont val="Arial"/>
        <family val="2"/>
      </rPr>
      <t xml:space="preserve">Verificación abril 30 de 2020:
</t>
    </r>
    <r>
      <rPr>
        <sz val="10"/>
        <color theme="1"/>
        <rFont val="Arial"/>
        <family val="2"/>
      </rPr>
      <t xml:space="preserve">
Fue constatado en la pagina web de la entidad link.http://www.contraloriabogota.gov.co/transparencia-acceso/instrumentos-gestion-informacion-publica/informe-pqrs/informe-de-peticiones-quejas-reclamos-denuncias-y-solicitudes-de-informaci%C3%B3n/informe-de-peticiones, la publicación del informe de Derechos de Petición y de Acceso a la información del período octubre – diciembre de 2019. 
Con lo cual se evidencia el cumplimiento de la actividad en un 25% del total programado para esta vigencia.
</t>
    </r>
  </si>
  <si>
    <r>
      <rPr>
        <b/>
        <sz val="10"/>
        <rFont val="Arial"/>
        <family val="2"/>
      </rPr>
      <t>Verificación abril 30 de 2020:</t>
    </r>
    <r>
      <rPr>
        <sz val="10"/>
        <rFont val="Arial"/>
        <family val="2"/>
      </rPr>
      <t xml:space="preserve">
Fue evidenciado el cronograma de actividades Pacto Global 2020, elaborado por la Contraloría de Bogotá; el cual consta de tres grandes temas para realizar el Informe de sostenibilidad con metodología estándares GRI de la entidad, vigencia 2019. Asi:
1. Culminar la labor de ajuste y publicación del Informe de sostenibilidad de la entidad, vigencia 2018; contempla 3 actividades, la cual culmina con la publicación y publicidad del informe a más tardar la segunda semana de junio de 2020; respecto al desarrollo de estas acciones se constataron los correos institucionales del  1 de abril  y 20 de abril de 2020; que soportan la revisión de los capítulo 1 , 2, 3, 4 y 5 del Informe de Sostenibilidad, así como, las acciones tomadas frente a lo observado por la Dirección de Planeación. 
2. Realización del Informe de sostenibilidad con metodología estándares GRI de la entidad, vigencia 2019, en el cronograma se establecieron 7 actividades de las cuales fue evidenciado el diseño del plan de trabajo; el cual consta de 8 actividades a desarrollar entre los meses de abril a octubre de 2020.
3. Realización de mesas de trabajo, es una actividad transversal, en desarrollo de la misma se evidenciaron las siguientes Actas de reunión: No. 1 del 21-02-2020, el tema principal de discusión fue las observaciones realizadas por Planeación al Informe de Sostenibilidad 2018; No. 2 del 2-03-2020, principales tema tratados las observaciones realizadas por Planeación al Informe de Sostenibilidad 2018 y la elaboración Informe de Sostenibilidad 2019; No. 3 del 17-03-2020 además del informe 2018, se trataron temas varios del Informe de Sostenibilidad 2019  y No. 4 del 30-03-2020  se trataron entre otros temas la Norma Iso de Responsabilidad Social y propuesta de trabajo.
</t>
    </r>
  </si>
  <si>
    <r>
      <rPr>
        <b/>
        <sz val="10"/>
        <rFont val="Arial"/>
        <family val="2"/>
      </rPr>
      <t xml:space="preserve">Verificación abril 30 de 2020:
</t>
    </r>
    <r>
      <rPr>
        <sz val="10"/>
        <rFont val="Arial"/>
        <family val="2"/>
      </rPr>
      <t xml:space="preserve">
Fue evidenciado el cronograma de actividades Pacto Global 2020, elaborado por la Contraloría de Bogotá; en este se observó que para la Adaptación metodología procesos misionales, se establecieron seis actividades, en desarrollo de las mismas se evidenció: 
1. Solicitud de Concepto Técnico, realizada a la Dra. Natalia Ardila de Pacto Global Colombia, mediante correo institucional del 09-03-2020  y acta No. 3 del 17-03-2020, donde se da cuenta de esta respuesta. 
2. Acta de reunión No. 4 del 30-03-2020,  se trató en el punto 3 la  Norma ISO de Responsabilidad Social y propuesta de trabajo.
Se evidenció el  Memorando Radicado No.3-2020-12021 del 04/05/2020, mediante el cual se hizo la solicitud de  modificación de la actividad 6.2 del PAAC, en cuanto a la fecha final para cumplimiento de la misma, se propuso el 30/11/2020; lo anterior dado limitantes que se han presentado para su desarrollo, tal como quedo consignado en acta No.4 de fecha 30/03/020, así como, en la reunión virtual del 14-04-2020.
</t>
    </r>
  </si>
  <si>
    <t>(Cantidad de reuniones de seguimiento realizadas a los productos programados en el PAE/Reuniones d eseguimiento programadas a los productos planificados en el PAE)/100</t>
  </si>
  <si>
    <r>
      <rPr>
        <b/>
        <sz val="10"/>
        <rFont val="Arial"/>
        <family val="2"/>
      </rPr>
      <t xml:space="preserve">Seguimiento abril  30 de 2020: </t>
    </r>
    <r>
      <rPr>
        <sz val="10"/>
        <rFont val="Arial"/>
        <family val="2"/>
      </rPr>
      <t xml:space="preserve">Los Subdirectores han realizado el seguimiento a la elaboración de los informes, estudios y pronunicamientos de conformidad con los cronogramas establecidos en los planes detallados de trabajo de cada uno, así: 
Subdirección de Estudios Económicos y Fiscales está elaborando tres estudios y ha realizado 10 seguimientos 
Subdirección de Evaluación de Política Pública está elaborando cinco productos y  ha realizado 20 seguimientos (entre éstos 8 al pronunciamiento PDD 2020-2024)
Subdirección de Estadísticas y Análisis Presupuestal y Financiero está elaborando ocho informes y  ha realizado 16 seguimientos.
</t>
    </r>
    <r>
      <rPr>
        <b/>
        <sz val="10"/>
        <rFont val="Arial"/>
        <family val="2"/>
      </rPr>
      <t>IND=46/46 = 100%</t>
    </r>
    <r>
      <rPr>
        <sz val="10"/>
        <rFont val="Arial"/>
        <family val="2"/>
      </rPr>
      <t xml:space="preserve">
En total se han realizado 46 seguimientos debidamente soportados en planillas o actas de reunión. Adicionalmente, la Dirección efectúa seguimiento a todos los productos programados en el PAE 2020, mediante reuniones virtuales.</t>
    </r>
  </si>
  <si>
    <r>
      <rPr>
        <b/>
        <sz val="10"/>
        <rFont val="Arial"/>
        <family val="2"/>
      </rPr>
      <t>Verificación abril 30 de 2020</t>
    </r>
    <r>
      <rPr>
        <sz val="10"/>
        <rFont val="Arial"/>
        <family val="2"/>
      </rPr>
      <t xml:space="preserve">: Se revisaron los siguientes documentos: </t>
    </r>
    <r>
      <rPr>
        <b/>
        <sz val="10"/>
        <rFont val="Arial"/>
        <family val="2"/>
      </rPr>
      <t xml:space="preserve">
1. De la Subdirección de estudios económicos y fiscales
</t>
    </r>
    <r>
      <rPr>
        <sz val="10"/>
        <rFont val="Arial"/>
        <family val="2"/>
      </rPr>
      <t xml:space="preserve">- </t>
    </r>
    <r>
      <rPr>
        <b/>
        <sz val="10"/>
        <rFont val="Arial"/>
        <family val="2"/>
      </rPr>
      <t>Acta de seguimiento 1</t>
    </r>
    <r>
      <rPr>
        <sz val="10"/>
        <rFont val="Arial"/>
        <family val="2"/>
      </rPr>
      <t>. Presente y futuro del agua para Bogotá, del 11 de febrero de 2020</t>
    </r>
    <r>
      <rPr>
        <b/>
        <sz val="10"/>
        <rFont val="Arial"/>
        <family val="2"/>
      </rPr>
      <t xml:space="preserve">.
</t>
    </r>
    <r>
      <rPr>
        <sz val="10"/>
        <rFont val="Arial"/>
        <family val="2"/>
      </rPr>
      <t xml:space="preserve">- </t>
    </r>
    <r>
      <rPr>
        <b/>
        <sz val="10"/>
        <rFont val="Arial"/>
        <family val="2"/>
      </rPr>
      <t>Acta de seguimiento 2</t>
    </r>
    <r>
      <rPr>
        <sz val="10"/>
        <rFont val="Arial"/>
        <family val="2"/>
      </rPr>
      <t xml:space="preserve">. Presente y futuro del agua para Bogotá, del 3 de marzo de 2020. 
- </t>
    </r>
    <r>
      <rPr>
        <b/>
        <sz val="10"/>
        <rFont val="Arial"/>
        <family val="2"/>
      </rPr>
      <t>Acta de seguimiento 3.</t>
    </r>
    <r>
      <rPr>
        <sz val="10"/>
        <rFont val="Arial"/>
        <family val="2"/>
      </rPr>
      <t xml:space="preserve"> Presente y futuro del agua para Bogotá, del 2 de abril de 2020. </t>
    </r>
    <r>
      <rPr>
        <b/>
        <sz val="10"/>
        <rFont val="Arial"/>
        <family val="2"/>
      </rPr>
      <t xml:space="preserve">
</t>
    </r>
    <r>
      <rPr>
        <sz val="10"/>
        <rFont val="Arial"/>
        <family val="2"/>
      </rPr>
      <t xml:space="preserve">- </t>
    </r>
    <r>
      <rPr>
        <b/>
        <sz val="10"/>
        <rFont val="Arial"/>
        <family val="2"/>
      </rPr>
      <t>Acta de seguimiento 1.</t>
    </r>
    <r>
      <rPr>
        <sz val="10"/>
        <rFont val="Arial"/>
        <family val="2"/>
      </rPr>
      <t xml:space="preserve"> Inversiones públicas en sismo resistencia en el D.C., del 27 de febrero de 2020.
- </t>
    </r>
    <r>
      <rPr>
        <b/>
        <sz val="10"/>
        <rFont val="Arial"/>
        <family val="2"/>
      </rPr>
      <t>Acta de seguimiento 2.</t>
    </r>
    <r>
      <rPr>
        <sz val="10"/>
        <rFont val="Arial"/>
        <family val="2"/>
      </rPr>
      <t xml:space="preserve"> Inversiones públicas en sismo resistencia en el D.C., del 26 de marzo de 2020.
- </t>
    </r>
    <r>
      <rPr>
        <b/>
        <sz val="10"/>
        <rFont val="Arial"/>
        <family val="2"/>
      </rPr>
      <t xml:space="preserve">Acta de seguimiento 3. </t>
    </r>
    <r>
      <rPr>
        <sz val="10"/>
        <rFont val="Arial"/>
        <family val="2"/>
      </rPr>
      <t xml:space="preserve">Inversiones públicas en sismo resistencia en el D.C., 23 de abrtil de 2020. 
- </t>
    </r>
    <r>
      <rPr>
        <b/>
        <sz val="10"/>
        <rFont val="Arial"/>
        <family val="2"/>
      </rPr>
      <t xml:space="preserve">Acta de mesa de trabajo 1. </t>
    </r>
    <r>
      <rPr>
        <sz val="10"/>
        <rFont val="Arial"/>
        <family val="2"/>
      </rPr>
      <t xml:space="preserve">Informe estructural "Sector Turístico en el desarrollo económico de la Ciudad", del 28 de febrero de 2020.
- </t>
    </r>
    <r>
      <rPr>
        <b/>
        <sz val="10"/>
        <rFont val="Arial"/>
        <family val="2"/>
      </rPr>
      <t xml:space="preserve">Acta de mesa de trabajo 2. </t>
    </r>
    <r>
      <rPr>
        <sz val="10"/>
        <rFont val="Arial"/>
        <family val="2"/>
      </rPr>
      <t xml:space="preserve">Informe estructural sector turístico en el desarrollo económico de la ciudad, del 27 de marzo de 2020. 
- </t>
    </r>
    <r>
      <rPr>
        <b/>
        <sz val="10"/>
        <rFont val="Arial"/>
        <family val="2"/>
      </rPr>
      <t xml:space="preserve">Acta de mesa de trabajo 3. </t>
    </r>
    <r>
      <rPr>
        <sz val="10"/>
        <rFont val="Arial"/>
        <family val="2"/>
      </rPr>
      <t xml:space="preserve">Informe estructural sector turístico en el desarrollo económico de la ciudad, del 30 de abril de 2020.
- </t>
    </r>
    <r>
      <rPr>
        <b/>
        <sz val="10"/>
        <rFont val="Arial"/>
        <family val="2"/>
      </rPr>
      <t>Acta 8.</t>
    </r>
    <r>
      <rPr>
        <sz val="10"/>
        <rFont val="Arial"/>
        <family val="2"/>
      </rPr>
      <t xml:space="preserve"> Equipo de análisis del proceso de estudios de economía y política pública, del 20 de abril de 2020.
La revisión de las actas de seguimiento y de las mesas de trabajo realizadas permite inferir que, en efecto, la Subdirección ha realizado sendas reuniones y mesas de trabajo, presenciales y virtuales, de segumiento de tres estudios, entregados por los funcionarios asignados. 
Igualmente, se evidencia el seguimiento efectuado por la dirección a los productos entregados, en correspondencia con la programación contenida en el PAE 2020.
</t>
    </r>
    <r>
      <rPr>
        <b/>
        <sz val="10"/>
        <rFont val="Arial"/>
        <family val="2"/>
      </rPr>
      <t xml:space="preserve">2. De la Subdirección de estadísticas y análisis presupuestal y financiero
- Acta de mesa de trabajo 1. </t>
    </r>
    <r>
      <rPr>
        <sz val="10"/>
        <rFont val="Arial"/>
        <family val="2"/>
      </rPr>
      <t xml:space="preserve">Informe obligatorio estadísticas presupuestales del D.C., del 17 de enero de 2020.
</t>
    </r>
    <r>
      <rPr>
        <b/>
        <sz val="10"/>
        <rFont val="Arial"/>
        <family val="2"/>
      </rPr>
      <t xml:space="preserve">- Acta de mesa de trabajo 2. </t>
    </r>
    <r>
      <rPr>
        <sz val="10"/>
        <rFont val="Arial"/>
        <family val="2"/>
      </rPr>
      <t xml:space="preserve">Informe obligatorio estadísticas presupuestales del D.C., del 9 de marzo de 2020.
</t>
    </r>
    <r>
      <rPr>
        <b/>
        <sz val="10"/>
        <rFont val="Arial"/>
        <family val="2"/>
      </rPr>
      <t>- Acta de mesa de trabajo 3</t>
    </r>
    <r>
      <rPr>
        <sz val="10"/>
        <rFont val="Arial"/>
        <family val="2"/>
      </rPr>
      <t xml:space="preserve">. Informe obligatorio estadísticas presupuestales del D.C., del 2 de abril de 2020. (El acta no está firmada por la subdirectora)
</t>
    </r>
    <r>
      <rPr>
        <b/>
        <sz val="10"/>
        <rFont val="Arial"/>
        <family val="2"/>
      </rPr>
      <t xml:space="preserve">- Acta de mesa de trabajo 1. </t>
    </r>
    <r>
      <rPr>
        <sz val="10"/>
        <rFont val="Arial"/>
        <family val="2"/>
      </rPr>
      <t xml:space="preserve">Informe obligatorio deuda pública, estado de tesorería e inversiones financieras, del 3 de febrero de 2020. 
</t>
    </r>
    <r>
      <rPr>
        <b/>
        <sz val="10"/>
        <rFont val="Arial"/>
        <family val="2"/>
      </rPr>
      <t xml:space="preserve">- Acta de mesa de trabajo 2. </t>
    </r>
    <r>
      <rPr>
        <sz val="10"/>
        <rFont val="Arial"/>
        <family val="2"/>
      </rPr>
      <t xml:space="preserve">Informe de deuda y portafolio trimestral, del 23 y 24 de abril de 2020. 
</t>
    </r>
    <r>
      <rPr>
        <b/>
        <sz val="10"/>
        <rFont val="Arial"/>
        <family val="2"/>
      </rPr>
      <t xml:space="preserve">- Planilla de seguimiento. </t>
    </r>
    <r>
      <rPr>
        <sz val="10"/>
        <rFont val="Arial"/>
        <family val="2"/>
      </rPr>
      <t xml:space="preserve">Informe de deuda pública, estado de tesorería e inversiones financieras del D.C. vigencia 2019, del 2 de marzo de 2020. (El documento no está firmado por la subdirectora)
</t>
    </r>
    <r>
      <rPr>
        <b/>
        <sz val="10"/>
        <rFont val="Arial"/>
        <family val="2"/>
      </rPr>
      <t>- Planilla de seguimiento.</t>
    </r>
    <r>
      <rPr>
        <sz val="10"/>
        <rFont val="Arial"/>
        <family val="2"/>
      </rPr>
      <t xml:space="preserve"> Ejecución presupuestal 2019
</t>
    </r>
    <r>
      <rPr>
        <b/>
        <sz val="10"/>
        <rFont val="Arial"/>
        <family val="2"/>
      </rPr>
      <t xml:space="preserve">- Acta de reunión de trabajo concertación 1. </t>
    </r>
    <r>
      <rPr>
        <sz val="10"/>
        <rFont val="Arial"/>
        <family val="2"/>
      </rPr>
      <t xml:space="preserve">Elaboración del plan detallado de trabajo del dictamen a los estados financieros consolidados, del 9 de enero de 2020. (Se entrega documento de word sin firma del subdirector)
</t>
    </r>
    <r>
      <rPr>
        <b/>
        <sz val="10"/>
        <rFont val="Arial"/>
        <family val="2"/>
      </rPr>
      <t xml:space="preserve">- Acta de reunión de trabajo seguimiento 2. </t>
    </r>
    <r>
      <rPr>
        <sz val="10"/>
        <rFont val="Arial"/>
        <family val="2"/>
      </rPr>
      <t xml:space="preserve">Dictamen a los estados financieros consolidados del sector público distrital, gobierno y Bogotá D.C., del 12 de marzo de 2020. (Se entrega documento de word sin firma de la directora)
La revisión de las actas y planillas de seguimiento permite inferir que la subdirección ha realizado reuniones y mesas de trabajo, presenciales y virtuales, de seguimiento relacionados con cinco informes y un pronunciamiento, entregados por los funcionarios asignados. Esto acorde con el PAE 2020.  
Igualmente, se evidencia el seguimiento efectuado por la dirección a los productos entregados en relación con el informe del dictamen a los estados financieros consolidados,  en la reunión del 12 de marzo de 2020. 
</t>
    </r>
    <r>
      <rPr>
        <b/>
        <sz val="10"/>
        <rFont val="Arial"/>
        <family val="2"/>
      </rPr>
      <t>3. De la subdirección de evaluación de política pública
- Acta de asignación de responsabilidades 1</t>
    </r>
    <r>
      <rPr>
        <sz val="10"/>
        <rFont val="Arial"/>
        <family val="2"/>
      </rPr>
      <t xml:space="preserve">, del 16 de enero de 2020. (Se entrega documento de word sin firmas)
</t>
    </r>
    <r>
      <rPr>
        <b/>
        <sz val="10"/>
        <rFont val="Arial"/>
        <family val="2"/>
      </rPr>
      <t xml:space="preserve">- Acta 2. </t>
    </r>
    <r>
      <rPr>
        <sz val="10"/>
        <rFont val="Arial"/>
        <family val="2"/>
      </rPr>
      <t xml:space="preserve">Propuestas para elaboración de pronunciamiento Plan de Desarrollo Distrital 2020-2024, del 14 de febrero de 2020. (Se entrega documento de word sin firmas)
</t>
    </r>
    <r>
      <rPr>
        <b/>
        <sz val="10"/>
        <rFont val="Arial"/>
        <family val="2"/>
      </rPr>
      <t xml:space="preserve">- Acta 3. </t>
    </r>
    <r>
      <rPr>
        <sz val="10"/>
        <rFont val="Arial"/>
        <family val="2"/>
      </rPr>
      <t xml:space="preserve">Presentación programa de trabajo de la alcaldesa de Bogotá para elaboración del pronunciamiento Plan de Desarrollo Distrital 2020-2024, del 21 de febrero de 2020. (Se entrega documento de word sin firmas)
</t>
    </r>
    <r>
      <rPr>
        <b/>
        <sz val="10"/>
        <rFont val="Arial"/>
        <family val="2"/>
      </rPr>
      <t xml:space="preserve">- Acta 4. </t>
    </r>
    <r>
      <rPr>
        <sz val="10"/>
        <rFont val="Arial"/>
        <family val="2"/>
      </rPr>
      <t xml:space="preserve">Presentación de la forma de realizar el pronunciamiento Plan de Desarrollo Distrital 2020-2024, del 9 de marzo de 2020. (Se entrega documento de word sin firmas)
</t>
    </r>
    <r>
      <rPr>
        <b/>
        <sz val="10"/>
        <rFont val="Arial"/>
        <family val="2"/>
      </rPr>
      <t xml:space="preserve">- Acta 5. </t>
    </r>
    <r>
      <rPr>
        <sz val="10"/>
        <rFont val="Arial"/>
        <family val="2"/>
      </rPr>
      <t xml:space="preserve">Coordinación metodología de trabajo 16-20 marzo/2020, del 16 de marzo de 2020. (Se entrega documento de word sin firmas)
</t>
    </r>
    <r>
      <rPr>
        <b/>
        <sz val="10"/>
        <rFont val="Arial"/>
        <family val="2"/>
      </rPr>
      <t xml:space="preserve">- Acta mesa de trabajo 6. </t>
    </r>
    <r>
      <rPr>
        <sz val="10"/>
        <rFont val="Arial"/>
        <family val="2"/>
      </rPr>
      <t xml:space="preserve">Producto pronunciamiento Plan de Desarrollo Distrital 2020-2024, del 20 de marzo de 2020. (Se entrega documento de word sin firmas)
</t>
    </r>
    <r>
      <rPr>
        <b/>
        <sz val="10"/>
        <rFont val="Arial"/>
        <family val="2"/>
      </rPr>
      <t xml:space="preserve">- Acta mesa de trabajo 7. </t>
    </r>
    <r>
      <rPr>
        <sz val="10"/>
        <rFont val="Arial"/>
        <family val="2"/>
      </rPr>
      <t xml:space="preserve">Producto pronunciamiento Plan de Desarrollo Distrital 2020-2024, del 1 de abril de 2020. (Se entrega documento de word sin firmas)
</t>
    </r>
    <r>
      <rPr>
        <b/>
        <sz val="10"/>
        <rFont val="Arial"/>
        <family val="2"/>
      </rPr>
      <t xml:space="preserve">- Acta de mesa de trabajo 8. </t>
    </r>
    <r>
      <rPr>
        <sz val="10"/>
        <rFont val="Arial"/>
        <family val="2"/>
      </rPr>
      <t xml:space="preserve">Producto pronunciamiento Plan de Desarrollo Distrital 2020-2024, del 4 de abril de 2020. (Se entrega documento de word sin firmas)
</t>
    </r>
    <r>
      <rPr>
        <b/>
        <sz val="10"/>
        <rFont val="Arial"/>
        <family val="2"/>
      </rPr>
      <t xml:space="preserve">- Acta de mesa de trabajo 9. </t>
    </r>
    <r>
      <rPr>
        <sz val="10"/>
        <rFont val="Arial"/>
        <family val="2"/>
      </rPr>
      <t xml:space="preserve">Producto pronunciamiento Plan de Desarrollo Distrital 2020-2024, del 21 de abril de 2020. (Se entrega documento de word sin firmas)
</t>
    </r>
    <r>
      <rPr>
        <b/>
        <sz val="10"/>
        <rFont val="Arial"/>
        <family val="2"/>
      </rPr>
      <t xml:space="preserve">- Acta 10. </t>
    </r>
    <r>
      <rPr>
        <sz val="10"/>
        <rFont val="Arial"/>
        <family val="2"/>
      </rPr>
      <t xml:space="preserve">Socialización documento borrador el cual adelantamos tareas respecto de preferir la realización del trabajo domiciliario, del 24 de abril de 2020. (Se entrega documento de word sin firmas)
</t>
    </r>
    <r>
      <rPr>
        <b/>
        <sz val="10"/>
        <rFont val="Arial"/>
        <family val="2"/>
      </rPr>
      <t xml:space="preserve">- Acta 11. </t>
    </r>
    <r>
      <rPr>
        <sz val="10"/>
        <rFont val="Arial"/>
        <family val="2"/>
      </rPr>
      <t xml:space="preserve">Socialización encuesta Concejo de Bogotá y Decreto 403/20 y A.L. 04/2020, del 29 de abril de 2020. (Se entrega documento de word sin firmas)
</t>
    </r>
    <r>
      <rPr>
        <b/>
        <sz val="10"/>
        <rFont val="Arial"/>
        <family val="2"/>
      </rPr>
      <t xml:space="preserve">- Acta de mesa de trabajo 6. </t>
    </r>
    <r>
      <rPr>
        <sz val="10"/>
        <rFont val="Arial"/>
        <family val="2"/>
      </rPr>
      <t xml:space="preserve"> </t>
    </r>
    <r>
      <rPr>
        <b/>
        <sz val="10"/>
        <rFont val="Arial"/>
        <family val="2"/>
      </rPr>
      <t xml:space="preserve"> </t>
    </r>
    <r>
      <rPr>
        <sz val="10"/>
        <rFont val="Arial"/>
        <family val="2"/>
      </rPr>
      <t xml:space="preserve">Producto pronunciamiento Plan de Desarrollo Distrital 2020-2024, del 6 de abril de 2020.
</t>
    </r>
    <r>
      <rPr>
        <b/>
        <sz val="10"/>
        <rFont val="Arial"/>
        <family val="2"/>
      </rPr>
      <t xml:space="preserve">- Planillas de seguimiento (enero a abril). </t>
    </r>
    <r>
      <rPr>
        <sz val="10"/>
        <rFont val="Arial"/>
        <family val="2"/>
      </rPr>
      <t xml:space="preserve">Informe evaluación de los resultados de la gestión fiscal y del plan de desarollo. (Se entrega documento de word sin firmas)
</t>
    </r>
    <r>
      <rPr>
        <b/>
        <sz val="10"/>
        <rFont val="Arial"/>
        <family val="2"/>
      </rPr>
      <t xml:space="preserve">- Planillas de seguimiento (febrero a abril). </t>
    </r>
    <r>
      <rPr>
        <sz val="10"/>
        <rFont val="Arial"/>
        <family val="2"/>
      </rPr>
      <t xml:space="preserve"> Estudio estructural evolución de las políticas públicas sectoriales en el D.C. (Se entrega documento de word sin firmas)
</t>
    </r>
    <r>
      <rPr>
        <b/>
        <sz val="10"/>
        <rFont val="Arial"/>
        <family val="2"/>
      </rPr>
      <t xml:space="preserve">- Planillas de seguimiento (marzo-abril). </t>
    </r>
    <r>
      <rPr>
        <sz val="10"/>
        <rFont val="Arial"/>
        <family val="2"/>
      </rPr>
      <t>Informe balance social de las políticas públicas. (Se entrega documento de word sin firmas)</t>
    </r>
    <r>
      <rPr>
        <b/>
        <sz val="10"/>
        <rFont val="Arial"/>
        <family val="2"/>
      </rPr>
      <t xml:space="preserve"> </t>
    </r>
    <r>
      <rPr>
        <sz val="10"/>
        <rFont val="Arial"/>
        <family val="2"/>
      </rPr>
      <t xml:space="preserve">
La revisión de las actas y planillas de seguimiento permite inferir que la subdirección ha realizado reuniones y mesas de trabajo, presenciales y virtuales, de seguimiento relacionados con dos informes, un estudio estructural y un pronunciamiento, entregados por los funcionarios asignados. Esto acorde con el PAE 2020.  
Igualmente, se evidencia el seguimiento efectuado por la dirección a los productos entregados en relación con el pronunciamiento del Plan de Desarrollo Distrital 2020-2024.
En conclusión, a pesar de que no se pudo verificar la totalidad de los soportes, entendible por la situación actual que vive el país,  se puede concluir que con las acciones realizadas no se elimina completamente el riesgo detectado, tan solo se mitiga. 
Los documentos entregados no muestran con claridad  la orientación y el apoyo que debían dar la dirección y las subdirecciones a los funcionarios para la detección de posibles desviaciones o sesgos en el análisis de la información y de los contenidos de dichos informes, estudios y pronunciamientos, acción es de suma importancia, en la medida que se encuentra directamente relacionada con el riesgo.
Por lo tanto,  el riesgo debe permanecer abierto para seguimiento.  </t>
    </r>
  </si>
  <si>
    <t>A</t>
  </si>
  <si>
    <r>
      <t>1. En la información suministrada por la Subdirección de estadísticas y análisis presupuestal y financiero mediante correo electrónico, no se suministraron en archivo magnético soportes de cuenta general del presupuesto y del tesoro del distrito capital, estado de las finanzas públicas del Distrito Capital, ingresos, gastos e inversiones del Distrito Capital, y del pronunciamiento del proyecto de presupuesto vigencia 2020, por cuanto dichos soportes "r</t>
    </r>
    <r>
      <rPr>
        <i/>
        <sz val="10"/>
        <rFont val="Arial"/>
        <family val="2"/>
      </rPr>
      <t>eposan en las carpetas de los Productos del Archivo de la Subdirección de Estadística y Análisis Presupuestal y Financiero, que se encuentra en Condominio, Piso 5."
2</t>
    </r>
    <r>
      <rPr>
        <sz val="10"/>
        <rFont val="Arial"/>
        <family val="2"/>
      </rPr>
      <t>. Los documentos entregados por la Subdirección de evaluación de políticas, en su gran mayoría, no tienen firmas. Esto se debe, según afirmaron en el correo electrónico remitido, a la situación actual que se vive en el país con ocasión de la emergencia sanitaria .</t>
    </r>
  </si>
  <si>
    <r>
      <rPr>
        <b/>
        <sz val="10"/>
        <rFont val="Arial"/>
        <family val="2"/>
      </rPr>
      <t xml:space="preserve">Seguimiento abril  30 de 2020: </t>
    </r>
    <r>
      <rPr>
        <sz val="10"/>
        <rFont val="Arial"/>
        <family val="2"/>
      </rPr>
      <t>Se realizaran con posterioridad las jornadas de sensibilización y dento de la presente vigencia, atendiendo la situación presentada por la Pandemia del Covid-19 y buscando estrategías que garanticen la seguridad de los funcionarios de la la DRFJC.</t>
    </r>
  </si>
  <si>
    <r>
      <rPr>
        <b/>
        <sz val="10"/>
        <rFont val="Arial"/>
        <family val="2"/>
      </rPr>
      <t>Verificación abril 30 de 2020:</t>
    </r>
    <r>
      <rPr>
        <sz val="10"/>
        <rFont val="Arial"/>
        <family val="2"/>
      </rPr>
      <t xml:space="preserve">
Se solicitó la correspondiente información al área, mediante correo electrónico, frente a lo cual informaton que con ocasión de la emergencia sanitaria decretada en el país a raíz del COVID-19, no se ha podido realizar las jornadas de sensibilización para mitigar el riesgo y que una vez se supere esta situación y se reanuden la normalidad en las actividades en la Contraloría de Bogotá, procederán a realizar dichas jornadas. En consecuencia, para este cuatrimestre no se puede verificar acciones realizadas, por lo que el riesgo continúa abierto.  </t>
    </r>
  </si>
  <si>
    <t>1)Verificar que los hallazgos cumplan con los atributos de configuración del hallazgo como son: criterio, condición, causa y efecto.
2)Verificar que los integrantes del equipo auditor (planta, provisional, libre nombramiento y contratistas), es decir TODOS los Directivos, Profesionales, Contratistas, etc., no estén incursos en conflicto de intereses con el sujeto de vigilancia y control fiscal, de conformidad con lo establecido en el Estatuto Anticorrupción y disposiciones legales vigentes, asegurando el diligenciamiento del anexo de "Declaración de Independencia y conflicto de Intereses" previsto en los procedimientos.</t>
  </si>
  <si>
    <r>
      <rPr>
        <b/>
        <sz val="10"/>
        <rFont val="Arial"/>
        <family val="2"/>
      </rPr>
      <t xml:space="preserve">Seguimiento abril  30 de 2020: </t>
    </r>
    <r>
      <rPr>
        <sz val="10"/>
        <rFont val="Arial"/>
        <family val="2"/>
      </rPr>
      <t xml:space="preserve">
</t>
    </r>
    <r>
      <rPr>
        <b/>
        <sz val="10"/>
        <rFont val="Arial"/>
        <family val="2"/>
      </rPr>
      <t>Sectorial</t>
    </r>
    <r>
      <rPr>
        <sz val="10"/>
        <rFont val="Arial"/>
        <family val="2"/>
      </rPr>
      <t xml:space="preserve"> </t>
    </r>
    <r>
      <rPr>
        <b/>
        <sz val="10"/>
        <rFont val="Arial"/>
        <family val="2"/>
      </rPr>
      <t xml:space="preserve">Cultura, Recreación y Deporte:
</t>
    </r>
    <r>
      <rPr>
        <sz val="10"/>
        <rFont val="Arial"/>
        <family val="2"/>
      </rPr>
      <t xml:space="preserve">
1.  Acta de Comité Técnico No. 23 del 30 de abril 2020,  se verificó el cumplimiento de atributos de configuración de hallazgos y aprueba el informe final de auditoria regularidad de SDCRD cod. 1 vig. 2019 PAD 2020,  En la cual se configuran ocho (8) hallazgos administrativos, de los cuales siete (7) con incidencia disciplinaria, uno ( 1 ) con incidencia Fiscal por $ $6.590.107.178,00 y uno (1) con incidencia penal.2. Se comunicaron los informes finales de evaluación a estados financieros y presupuesto a: 
En IDARTES, aprobado en acta de comite No. 21 del 22 de abril del 2020. 
En el IDRD, el informe final de estados financieros y presupuesto aprobado en acta de comité No. 22 del 28 de abril del 2020 y comunicado el mismo 22 de abril 2020.
2) Declaraciónes de Independencia (Directivos, Gerente, auditores de planta y contratistas): Teniendo encuenta las novedades.
      1. SDCRD cod 1. Declaraciónes de Independencia (Directivos, Gerente y auditores ) suscritas = 10
      2. IDRD cod. 2. Declaraciones de Independencia suscritas = 18,
      3. IDARTES cod. 3. Declaraciones de Independencia suscritas = 14.</t>
    </r>
  </si>
  <si>
    <t>100%
134%</t>
  </si>
  <si>
    <r>
      <rPr>
        <b/>
        <sz val="10"/>
        <rFont val="Arial"/>
        <family val="2"/>
      </rPr>
      <t xml:space="preserve">Verificación abril 30 de 2020:
</t>
    </r>
    <r>
      <rPr>
        <sz val="10"/>
        <rFont val="Arial"/>
        <family val="2"/>
      </rPr>
      <t xml:space="preserve">
1.Mediante el acta de Comité Técnico No. 19 del 21-04-2020, se revisó y aprobó el informe preliminar de la Auditoría de Regularidad a la SDCRD, vigencia 2019, código 1, con 8 observaciones administrativas, 7 con incidencia disciplinaria y uno fiscal; posteriormente, por medio del acta de Comité Técnico No. 23 del 30-04-2020, de la Auditoría de Regularidad de la SDCRD 2019, quedaron 8 hallazgos administrativos, 7 con incidencia disciplinaria, uno penal y uno fiscal, se revisó que los hallazgos cumplieran con la condición, criterio, causa y efecto, como lo establece el procedimiento. Además cuenta con las respectivas declaraciones de independencia y conflicto de intereses.        Así mismo, mediante el acta de Comité No. 14 del 08-04-2020, se aprobó el informe preliminar de estados financieros y presupuesto del IDARTES, vigencia 2019, con 4 observaciones administrativas, 2 con incidencia disciplinaria y uno fiscal; luego por medio del acta de Comité Técnico No. 21 del 22-04-2020, se aprobó el informe final con 3 hallazgos administrativos, uno con incidencia disciplinaria y uno fiscal.Cada integrante tiene su declaración de independencia y conflicto de intereses. Finalmente, mediante el acta de Comité Técnico No. 17 del 16-04-2020, se revisó y aprobó el informe preliminar de estados financieros y presupuesto del IDRD de la vigencia 2019, con 8 observaciones administrativas, 7 con incidencia disciplinaria y dos fiscales, luego por medio del acta de Comité Técnico No. 22 del 28-04-2020, se aprobó el informe final con 7 hallazgos administrativos, 6 con incidencia disciplinaria y uno fiscal, todos los integrantes cuentan con la respectiva declaración de independencia y conflicto de intereses.</t>
    </r>
  </si>
  <si>
    <r>
      <rPr>
        <b/>
        <sz val="10"/>
        <rFont val="Arial"/>
        <family val="2"/>
      </rPr>
      <t>Sectorial Desarrollo Económico</t>
    </r>
    <r>
      <rPr>
        <sz val="10"/>
        <rFont val="Arial"/>
        <family val="2"/>
      </rPr>
      <t xml:space="preserve">
1) En la dirección no se ha presentado omisión de información que no permita configurar hallazgos, ni dar traslado a las autoridades competentes, ni impedir el impulso propio en un proceso sancionatorio.
No se ha presentado pérdida de recursos públicos, por falta de objetividad en la ejecución y seguimiento del proceso auditor.
Ninguno de los funcionarios ha dejado de dar aplicación de las normas a fin de no incurrir en sanciones legales.
No se han presentado hechos que afectan la Imagen de la Contaloría de Bogotá.
En acta  de Comité Técnico Nos. 005 del 5 de febrero de 2020,  se Aprueba el Informe Preliminar Auditoría de Desempeño Código 12, se aprobó 1 observación administrativa. 
Acta  de Comité Técnico Nos. 006, del 11 de febrero de 2020, se  Aprobó el Informe Definitivo Auditoría de Desempeño Código 12, se aprobó 1  hallazgo administrativo.
Acta  de Comité Técnico Nos. 10   del 21 de febrero de 2020, se aprobó Informe Preliminar Auditoría de Desempeño Código 11, se aprobaron 2 observaciones administrativas, las dos con presunta incidencia disciplinaria.
Acta  de Comité Técnico Nos. 12,  Aprobación Informe Definitivo Auditoría de desempeño Código 11, se aprobaron 2  hallazgos  con presunta incidencia disciplinaria.
Acta  de Comité Técnico Nos.16, Aprobación Informe Preliminar Auditoría de Regularidad Código 13, se aprobaron 18 observaciones administrativas de las cuales 14 tenían presunta incidencia disciplinaria y 2 Incidencia FIscal $ 73.171.340. 
Acta  de Comité Técnico No. 19,  Aprobación Informe Definitivo Auditoría de Reguilaridad Código 13, se aprobaron 14  hallazgos administarivos de los cuales  9 quedaron con presunta incidencia disciplinaria y 1 Fiscal por $ 33.171.340.
Acta  de Comité Técnico No. 15  Aprobación Informe Preliminar Auditoría de Desempeño Código 14, se aprobaron 3 observaciones administrativas de las cuales 1 tenían presunta incidencia disciplinaria.
Acta  de Comité Técnico No. 17,  Aprobación Informe Definitivo Auditoría de Desempeño Código 14, se aprobaron 3 hallazgos administarivos. 
Acta  de Comité Técnico No. 18,  Aprobación Informe Preliminar Componente de Gestión Finsncieras de la Auditoría de Regularidad Código 10, se aprobaron 37 observaciones administrativas de las cuales 6 tenían presunta incidencia disciplinaria y 2 con incidencia fiscal por valor de $89.567.509. 
Acta  de Comité Técnico No. 20,  Aprobación Informe Definitivo del componente de Gestión Financiera de la Auditoría de Rergularidad Código 10, se aprobaron 32 hallazgos administarivos de los cuales  4 quedaron con presunta incidencia disciplinaria. se retiran las incidencias fiscales.
2. Cada uno de los funcionarios intervinientes Director, Asesora, gerentes, auditores y contratista, (57) diligenciaron los anexos de Declaración de Independencia para las auditorías iniciadas entre el 2 de enero al 30 de abril de 2020, para un total de 59.
</t>
    </r>
  </si>
  <si>
    <t xml:space="preserve">
100%
104%</t>
  </si>
  <si>
    <r>
      <rPr>
        <b/>
        <sz val="10"/>
        <rFont val="Arial"/>
        <family val="2"/>
      </rPr>
      <t>Verificación abril 30 de 2020:</t>
    </r>
    <r>
      <rPr>
        <sz val="10"/>
        <rFont val="Arial"/>
        <family val="2"/>
      </rPr>
      <t xml:space="preserve">
Por medio del acta de Comité Técnico No. 5 del 05-02-2020, se aprobó el informe preliminar de la auditoría de desempeño Código 12, con una observación, posteriormente, mediante el acta de Comité Técnico No. 6 del 11-02-2020, se aprobó el informe final de la auditoría de desempeño 12, donde se presentó un hallazgo, en la cual se revisó que cumpliera con la condición, criterio, causa y efecto, en concordancia con el informe.        De otra parte, mediante el acta de Comité Técnico No. 5 del 21-02-2020, se aprobó el informe preliminar de  la auditoría de desempeño código 11 del IPES, con dos observaciones administrativas con incidencia disciplinaria, luego por medio del acta de Comité Técnico No. 12 del 28-02-2020, se aprobó el informe final, cumpliendo con los requisitos de los hallazgos de condición, criterio, causa y efecto, cada uno de los integrantes de la auditoría firmó la respectiva acta de independencia y conflicto de intereses.         Mediante el acta de Comité Técnico No. 16 del 16-04-2020, se revisaron y aprobaron 18 observaciones administrativas, 14 con incidencia disciplinaria y 2 de carácter fiscal, que se incluyeron en el informe preliminar de la Auditoría código 13 de regularidad al Instituto Distrital de Turismo, cumpliendo cada uno con la condición, criterio, causa y efecto, además por medio del acta de comité Técnico 19 del 24-04-2020, se aprobó el informe final, con 14 hallazgos administrativos, 9 disciplinarios y uno fiscal ; cada integrante de la auditoría tiene su declaración de independencia y conflicto de intereses.      Por medio del acta de Comité Técnico No. 15 del 13-04-2020, se aprobó el informe preliminar de la Auditoría de desempeño Código 14 a la Corporación para el Desarrollo y la Productividad Bogotá Región, se aprobaron 3 observaciones que cumplen con condición, criterio, causa y efecto, además cada integrante cuenta con la declaración de independencia y conflicto de intereses, finalmente mediante el acta 17 del 20-04-2020 se aprobó el informe final ratificando los 3 hallazgos. Se ha hecho énfasis en el cumplimiento de los requisitos de los hallazgos.        Mediante el acta de Comité Técnico No. 18 del 21-04-2020, se aprobó el informe preliminar de la auditoría código10 a  estados financieros y presupuesto de la Secretaría de Desarrollo Económico, con 37 observaciones administrativas, 6 disciplinarias y dos fiscales, luego por medio del acta de Comité Técnico No. 20 del 30-04-2020, se aprobo el informe final , con 32 hallazgos administrativos, 4 de ellos disciplinarios, cumpliendo con los requisitos de condición, criterio, causa y efecto.</t>
    </r>
  </si>
  <si>
    <r>
      <rPr>
        <b/>
        <sz val="10"/>
        <rFont val="Arial"/>
        <family val="2"/>
      </rPr>
      <t>Sectorial Educación:
1.</t>
    </r>
    <r>
      <rPr>
        <sz val="10"/>
        <rFont val="Arial"/>
        <family val="2"/>
      </rPr>
      <t xml:space="preserve">En el Acta de comité técnico No.15 del 11 de marzo 2020 - Análisis y Aprobación observaciones Auditoria de Desempeño IDEXUD Código No. 25. Una vez analizadas cada una de las observaciones se verifico el cumplimiento de los criterios de condición, causa y efecto, aprobando cada una de las observaciones en comité; en donde se verificaron; 17 hallazgos Administrativos y Disciplinarios, 10 hallazgos Penales y 14 Fiscales.
2. Se verificó en el aplicativo de trazabilidad los Anexos de "Declaración de independencia y conflicto de intereses" diligenciados del grupo auditor (8) y el grupo directivo con dos cambios el del Director y el Gerente en total 13 Declaraciones </t>
    </r>
  </si>
  <si>
    <t>100%
100%</t>
  </si>
  <si>
    <r>
      <rPr>
        <b/>
        <sz val="10"/>
        <rFont val="Arial"/>
        <family val="2"/>
      </rPr>
      <t>Verificación abril 30 de 2020:</t>
    </r>
    <r>
      <rPr>
        <sz val="10"/>
        <rFont val="Arial"/>
        <family val="2"/>
      </rPr>
      <t xml:space="preserve">
En el acta No. 15 del 11 de marzo, se aprobaron las observaciones del informe de la auditoría de desempeño código 25 a IDEXUD. Luego mediante el acta de Comité Técnico No. 16 del 12-03-2020, se aprobó el informe preliminar con 17 observaciones administrativas, 17 con incidencia disciplinaria, 10 con incidencia penal y 14 fiscales por $8.048.409.943.  Posteriormente, por medio del acta de Comité Técnico No. 19 del 24-03-2020, se aprobó el informe final con 17 hallazgos administrativos, 17 con incidencia disciplinaria y 10 con incidencia penal y 14 fiscales por $7.930.375.223, se revisaron los requisitos de los hallazgos y cuentan con la condición, criterio, causa y efecto. En el encabezado de las actas no se especifica si son de Comité Técnico. No se presentaron las declaraciones de independencia y conflicto de intereses de los funcionarios Jaime Romero, Diego Aranguren y Ana Cecilia Castrillón.</t>
    </r>
  </si>
  <si>
    <r>
      <rPr>
        <b/>
        <sz val="10"/>
        <rFont val="Arial"/>
        <family val="2"/>
      </rPr>
      <t>Sectorial Equidad y Genero:</t>
    </r>
    <r>
      <rPr>
        <sz val="10"/>
        <rFont val="Arial"/>
        <family val="2"/>
      </rPr>
      <t xml:space="preserve">
Terminó la auditoría de regularidad cód 35 el 28 de febrero, Mediante acta de comité Tecnico No. 4 de fecha 23 de abril se aprobó el informe final de Auditoria de Regularidad cod 35 y con memorando radicado 3-202011510 del 24/04/20, se remitió el i nforme y certificación a la Dirección de Apoyo al Despacho.El informe a 30 de abril no se encuentra aún publicado en la pagina de la Cb ni en la intranet. </t>
    </r>
  </si>
  <si>
    <t>100%
100%</t>
  </si>
  <si>
    <r>
      <rPr>
        <b/>
        <sz val="10"/>
        <rFont val="Arial"/>
        <family val="2"/>
      </rPr>
      <t>Verificación abril 30 de 2020:</t>
    </r>
    <r>
      <rPr>
        <sz val="10"/>
        <rFont val="Arial"/>
        <family val="2"/>
      </rPr>
      <t xml:space="preserve">
1. En desarrollo de la verificación al mapa de riesgos a esta Dirección, la auditoria pudo determinar que la totalidad de las observaciones validadas en el acta de comité técnico, cumplen con lo definido en la caracterización del producto y atributos de calidad de los hallazgos, así como con el objetivo del Memorando de asignación y el Plan de Trabajo. En este sentido, en el Acta de Comité técnico de Informe Final N°4, del 23 de abril de 2020 correspondiente al auditorio código 35, realizada a la Secretaria Distrital de la Mujer, finalizada en el primer cuatrimestre, se constató que los hallazgos cumplieran con los atributos de condición, criterio, causa y efecto. 
2. Declaración de independencia y conflicto de intereses: en este sentido se observa en el aplicativo Trazabilidad el diligenciamiento de solo 4 declaraciones correspondientes a la auditoría en referencia; adicionalmente se relaciona en esta auditoria la declaración de independencia del auditor Jaison Julio López, asignado a Canal Capital.</t>
    </r>
  </si>
  <si>
    <t>Se recomienda registrar y subir la información correspondiente a cada auditoria de forma oportuna, fidedigna y coherente en conformidad a las novedades y tiempos establecidos para su efecto.</t>
  </si>
  <si>
    <r>
      <rPr>
        <b/>
        <sz val="10"/>
        <rFont val="Arial"/>
        <family val="2"/>
      </rPr>
      <t xml:space="preserve">Sectorial Gestión Jurídica: </t>
    </r>
    <r>
      <rPr>
        <sz val="10"/>
        <rFont val="Arial"/>
        <family val="2"/>
      </rPr>
      <t xml:space="preserve">
1. Hallazgos que cumplen atributos: Se revisó y verificó en el informe preliminar y en el final de la auditoria de Desempeño código 40, el tema de cumplimiento con los atributos de configuración del hallazgo. Que se soporta en las Actas de Comité Técnico donde se revisaron y se dejó constancia que se verifico que cada uno de los presuntos hallazgos plasmados en cada informe cumpliendo con los atributos de configuración del hallazgo como son: criterio, condición, causa y efecto
*Acta No 4 de fecha 26 de Febrero de 2020 
El total de observaciones son: dos (2) Administrativos, uno (1) con presunta incidencia disciplinaria.
*Acta No 5 de fecha 3 de Marzo de 2020 
El total de hallazgos son: dos (2) Administrativos, uno (1) con presunta incidencia disciplinaria.
2. Declaración de independencia y conflicto de intereses:
El número de auditores entre Directores, Gerente, auditores y contratistas que han suscrito Declaraciones de independencia son según cada auditoria terminada o en ejecución: Auditoria Terminada Código 40, es de 6</t>
    </r>
  </si>
  <si>
    <t>100%
100%</t>
  </si>
  <si>
    <r>
      <rPr>
        <b/>
        <sz val="10"/>
        <rFont val="Arial"/>
        <family val="2"/>
      </rPr>
      <t>Verificación abril 30 de 2020:</t>
    </r>
    <r>
      <rPr>
        <sz val="10"/>
        <rFont val="Arial"/>
        <family val="2"/>
      </rPr>
      <t xml:space="preserve">
1. Esta auditoria determina que las observaciones validadas en el acta de comité técnico, cumplen con lo definido en la caracterización del producto y atributos de calidad de los hallazgos, así como con el objetivo del Memorando de asignación y el Plan de Trabajo, lo cual se evidencia en el acta de Comité técnico del Informe Final N°5 del 03 de marzo de 2020.
2.  Se constató el cumplimiento de los términos establecidos en los procedimientos para las actuaciones en desarrollo del proceso auditor y  se comprobó que los integrantes del equipo auditor (planta, provisional,  Directivos, Profesionales, y Contratistas de apoyo) no estuviesen incursos en conflicto de intereses con el sujeto de vigilancia y control fiscal, de conformidad con lo establecido en el Estatuto Anticorrupción y disposiciones legales vigentes.</t>
    </r>
  </si>
  <si>
    <r>
      <rPr>
        <b/>
        <sz val="10"/>
        <rFont val="Arial"/>
        <family val="2"/>
      </rPr>
      <t>Sectorial Gobierno</t>
    </r>
    <r>
      <rPr>
        <sz val="10"/>
        <rFont val="Arial"/>
        <family val="2"/>
      </rPr>
      <t xml:space="preserve">
1. Producto de las dos (2) auditorías PAD 2020 cuyos resultados definitivos ya se pueden ver reflejados durante el primer cuatrimestre del año, la Dirección Sector Gobierno registró en los informes finales un total de veintitres (23) hallazgos, los cuales se relacionan a continuación:
De la Auditoría de Regularidad 45 llevada a cabo en el Instituto Distrital de la Participación y Acción Comunal - IDPAC: dieciseis (16) hallazgos administrativos, de los cuales cinco (5) tienen incidencia disciplinaria.
De la Auditoría de Regularidad código 51 realizada en la Personería de Bogotá: siete (7) hallazgos administrativos (esta auditoría se encuentra en fase de cierre)
Es importante precisar que los hallazgos cumplen con los atributos de condición, criterio, causa y efecto, según revisión registrada en Actas de Comité técnico No. 08 del 27 de abril de 2020 y No. 10 del 30 de abril de 2020, las cuales se encuentran publicadas en el Aplictivo Trazabilidad.
2. A 30 de abril de 2020 en cumplimiento del PAD 2020 se han ejecutado cinco (5) auditorías, una (1) de las cuales ya finalizó y cuatro (4) se encuentran en desarrollo; frente a las mismas se han diligenciado las respectivas declaraciones de independencia como se enuncia a continuación:
Auditoría Finalizada: Auditoría de Regularidad 45 en el Instituto Distrital de la participación y Acción Comunal - IDPAC : once (11). 
Auditorías en ejecución:
Auditoría de Regularidad en la Personería de Bogotá: once (11)
Auditoría de Regularidad 46 en la Secretaría General de la Alcaldía Mayor de Bogotá - SGAMB: quince (15)
Auditoría de Regularidad 47 en el Departamento Administrativo de la Defensoría del Espacio Público - DADEP: deiciséis (16).
Auditoría de regularidad código 48 en la Secretaría Distrital de Gobierno- SDG: diez (10).
Se observa que a 30 de abril se han diligenciado un total de de sesenta y tres (63) declaraciones de independencia correspondientes a los auditores que han sido asignados a cada una de las auditorías programadas en el PAD 2020 y el nivel Directivo que se encuentra involucrado en las mismas.</t>
    </r>
  </si>
  <si>
    <t>100%
180%</t>
  </si>
  <si>
    <r>
      <rPr>
        <b/>
        <sz val="10"/>
        <rFont val="Arial"/>
        <family val="2"/>
      </rPr>
      <t xml:space="preserve">Verificación abril 30 de 2020:
</t>
    </r>
    <r>
      <rPr>
        <sz val="10"/>
        <rFont val="Arial"/>
        <family val="2"/>
      </rPr>
      <t xml:space="preserve">
1.La verificación  del acta de comite tecnico N°8 del 27 de abril de 2020 permite constatar que  las observaciones validadas   cumplen con lo definido en la caracterización del producto y atributos de calidad de los hallazgos,  así como con el objetivo del Memorando de asignación y el Plan de Trabajo establecido. 
2.Respecto, al diligenciamiento de las Declaraciones de Independencia, se constató en el aplicativo de Trazabilidad el diligenciamiento de todas lellas  correspondientes al nivel directivo, funcionario  y contratistas de apoyo a las auditorías iniciadas en el primer cuatrimestre 2020. </t>
    </r>
  </si>
  <si>
    <t>Tener  extricto cuidado en diligenciamiento del seguimiento dado que se anota inconsistentemente un nivel de avance del 180% del indicador.</t>
  </si>
  <si>
    <r>
      <rPr>
        <b/>
        <sz val="10"/>
        <rFont val="Arial"/>
        <family val="2"/>
      </rPr>
      <t>SectorIal Hábtat y Ambiente:</t>
    </r>
    <r>
      <rPr>
        <sz val="10"/>
        <rFont val="Arial"/>
        <family val="2"/>
      </rPr>
      <t xml:space="preserve">
1. Resultado de la visita de control fiscal 501 a la ERU se ha comunicado un hallazgo Administrativo con incidencia fiscal y presunta disciplinaria y penal, al cual se le verificó el cumplimiento de atributos de configuración como son: criterio, condición, causa y efecto. Verificación Acta de Comité técnico 009 de 2020.
2. De igual forma, a todos los Directivos y Auditores se les ha hecho diligenciar la "Declaración de independencia y conflicto de intereses", incluso cuando hay reubicacón y traslado de funcionarios Total 83 declaraciones</t>
    </r>
  </si>
  <si>
    <t xml:space="preserve">
100%
166%</t>
  </si>
  <si>
    <r>
      <rPr>
        <b/>
        <sz val="10"/>
        <rFont val="Arial"/>
        <family val="2"/>
      </rPr>
      <t xml:space="preserve">Verificación abril 30 de 2020: 
1. </t>
    </r>
    <r>
      <rPr>
        <sz val="10"/>
        <rFont val="Arial"/>
        <family val="2"/>
      </rPr>
      <t xml:space="preserve">Se evidenció el Acta de Comité Técnico No. 009 del 31/01/2020, en la cual se incluyó un numeral en donde la Dirección Sector Hábitat y Ambiente verificó que el hallazgo administrativo con incidencia fiscal y presunta disciplinaria y penal, incluido en el  informe final de la Visita Fiscal Cód.501 - Empresa de Renovación y Desarrollo Urbano - ERU, terminada en el primer cuatrimestre de 2020, cumple con los atributos de configuración del hallazgo como son condición, criterio, causa y efecto. El riesgo continúa abierto para monitoreo y verificación en el segundo cuatrimestre de 2020.
2.Se encontraron cargados en el aplicativo de trazabilidad, un total de 81 declaraciones de independencia diligenciadas en las 6 auditorías que iniciaron en el primer cuatrimestre de 2020, así:
Se evidenciaron los formatos de declaración de indenpendencia debidamente diligenciados y firmados por 14 funcionarios que intervinieron en la Auditoría de Regularidad Cód.56 adelantada a la Caja de VivIenda Popular, entre los cuales se encuentran (6) profesionales, (2) gerentes, (1) asesor, (2) directores, (1) subdirector y (2) contratistas.
Se evidenciaron los formatos de declaración de indenpendencia debidamente diligenciados y firmados por 15 funcionarios que intervinieron en la Auditoría de Regularidad cód.57 adelantada al Instituto Distrital de Gestión del Riesgo y Cambio Climático IDIGER-Fondo Distrital, entre los cuales se encuentran (5) profesionales, (2) gerentes, (2) asesores, (2) directores, (1) subdirector y (3) contratistas. 
Se evidenciaron los formatos de declaración de indenpendencia debidamente diligenciados y firmados por 16 funcionarios que intervinieron en la Auditoría de Regularidad cód.58 adelantada a la Secretaría Distrital de Planeación SDP, entre los cuales se encuentran (7) profesionales, (2) gerentes, (1) asesor, (2) directores, (1) subdirector y (3) contratistas. 
Se evidenciaron los formatos de declaración de indenpendencia debidamente diligenciados y firmados por 12 funcionarios que intervinieron en la Auditoría de Regularidad cód.59 adelantada a la Secretaría Distrital del Hábitat, entre los cuales se encuentran (5) profesionales, (2) gerentes, (1) asesor, (2) directores, (1) subdirector y (1) pasante.
Se evidenciaron los formatos de declaración de indenpendencia debidamente diligenciados y firmados por 18 funcionarios que intervinieron en la Auditoría de Regularidad cód.60 adelantada a la Secretaría Distrital de Ambiente SDA, entre los cuales se encuentran (8) profesionales, (2) gerentes, (2) asesores, (2) directores, (1) subdirector y (3) contratistas.
Se evidenciaron los formatos de declaración de indenpendencia debidamente diligenciados y firmados por 6 funcionarios que intervinieron en la Visita Fiscal cód.501 adelantada a la Empresa de Renovación y Desarrollo Urbano de Bogotá, entre los cuales se encuentran (2) profesionales, (1) gerente, (2) asesores, (1) subdirector.
El riesgo continúa abierto para monitoreo y verificación en el segundo cuatrimestre de 2020.
</t>
    </r>
  </si>
  <si>
    <t xml:space="preserve">respecto al indicador 2. No se evidencia la declaración de independencia de la funcionaria Martha Cuellar, quien fue asignada a la Auditoría de Regularidad Cód.58, mediante el radicado No.3-2019-39167 del 24/12/2019. 
No se evidencia la declaración de independencia del funcionario Luis Raúl Morales, quien fue asignado a la Auditoría de Regularidad Cód.56, mediante el radicado No.3-2019-39150 del 24/12/2019. </t>
  </si>
  <si>
    <r>
      <rPr>
        <b/>
        <sz val="10"/>
        <rFont val="Arial"/>
        <family val="2"/>
      </rPr>
      <t>Sectorial Hacienda:</t>
    </r>
    <r>
      <rPr>
        <sz val="10"/>
        <rFont val="Arial"/>
        <family val="2"/>
      </rPr>
      <t xml:space="preserve">
1. Se ha ejecutado 2 auditorias de Regularidad y 1 de sempeño de las cuales se configuraron 15 hallazgos administrativos, siendo 5 de incidencia disciplinaria y todos cumplen con los atributos establecidos.
2. Para las 3 auditorias ejecutadas por la Direccion de hacienda al corte de 30 de abril se diligenciaron 35 declaraciones de independencia, correspondientes a los equipos auditores y a los directivos (Director y Asesores)</t>
    </r>
  </si>
  <si>
    <t xml:space="preserve">
100%
100%</t>
  </si>
  <si>
    <r>
      <rPr>
        <b/>
        <sz val="10"/>
        <rFont val="Arial"/>
        <family val="2"/>
      </rPr>
      <t xml:space="preserve">Verificación abril 30 de 2020: 
</t>
    </r>
    <r>
      <rPr>
        <sz val="10"/>
        <rFont val="Arial"/>
        <family val="2"/>
      </rPr>
      <t xml:space="preserve">Se evidenciaron las actas de Comité Técnico de la Dirección Sector Hacienda, en donde se abordaron 15 hallazgos configurados en las auditorías terminadas en el trasncurso del primer cuatrimestre de 2020, encontrandose lo siguiente:
</t>
    </r>
    <r>
      <rPr>
        <b/>
        <sz val="10"/>
        <rFont val="Arial"/>
        <family val="2"/>
      </rPr>
      <t xml:space="preserve">Auditoría de Desempeño cód.79 - Lotería de Bogotá: </t>
    </r>
    <r>
      <rPr>
        <sz val="10"/>
        <rFont val="Arial"/>
        <family val="2"/>
      </rPr>
      <t>En Acta de Comité Técnico No. 018 del 27/02/2020, se incluyó un numeral en donde fue verificado que el hallazgo administrativo con presunta incidencia disciplinaria, incluido en el  informe final aprobado, cumple con los atributos de configuración del hallazgo como son condición, criterio, causa y efecto.</t>
    </r>
    <r>
      <rPr>
        <sz val="10"/>
        <color rgb="FFFF0000"/>
        <rFont val="Arial"/>
        <family val="2"/>
      </rPr>
      <t xml:space="preserve">
</t>
    </r>
    <r>
      <rPr>
        <b/>
        <sz val="10"/>
        <rFont val="Arial"/>
        <family val="2"/>
      </rPr>
      <t>Auditoría de Regularidad cód.80 - Unidad Administrativa Especial de Catastro Distrital UAECD:</t>
    </r>
    <r>
      <rPr>
        <sz val="10"/>
        <rFont val="Arial"/>
        <family val="2"/>
      </rPr>
      <t xml:space="preserve"> En Acta de Comité Técnico No. 030 del 21/04/2020, se evidencia el análisis de cada uno de los 8 hallazgos administrativos y 3 con incidencia disciplinaria que fueron incluidos en el  informe final aprobado; sin embargo, no se encuentra de forma explícita la verificación realizada a los mismos en cuanto al cumplimiento de los atributos de configuración del hallazgo.
</t>
    </r>
    <r>
      <rPr>
        <b/>
        <sz val="10"/>
        <rFont val="Arial"/>
        <family val="2"/>
      </rPr>
      <t>Auditoría de Regularidad cód.81 - Fondo de Prestaciones Económicas, Cesantías y Pensiones FONCEP:</t>
    </r>
    <r>
      <rPr>
        <sz val="10"/>
        <rFont val="Arial"/>
        <family val="2"/>
      </rPr>
      <t xml:space="preserve"> En Acta de Comité Técnico No. 029 del 20/04/2020, se evidencia el análisis de cada uno de los 6 hallazgos administrativos y 1 con incidencia disciplinaria que fueron incluidos en el  informe final aprobado; sin embargo, no se encuentra de forma explícita la verificación realizada a los mismos en cuanto al cumplimiento de los atributos de configuración del hallazgo.</t>
    </r>
    <r>
      <rPr>
        <sz val="10"/>
        <color rgb="FFFF0000"/>
        <rFont val="Arial"/>
        <family val="2"/>
      </rPr>
      <t xml:space="preserve">
</t>
    </r>
    <r>
      <rPr>
        <sz val="10"/>
        <rFont val="Arial"/>
        <family val="2"/>
      </rPr>
      <t>El riesgo continúa abierto para monitoreo y verificación en el segundo cuatrimestre de 2020.
2. Se encontraron cargados en el aplicativo de trazabilidad, un total de 36 declaraciones de independencia diligenciadas en las 3 auditorías que iniciaron en el primer cuatrimestre de 2020, así:
Se evidenciaron los formatos de declaración de indenpendencia debidamente diligenciados y firmados por 10 funcionarios que intervinieron en la Auditoría de Desempeño Cód.79 adelantada a la Lotería de Bogotá, entre los cuales se encuentran (4) profesionales, (2) gerentes, (2) asesores y (2) directores.
Se evidenciaron los formatos de declaración de indenpendencia debidamente diligenciados y firmados por 12 funcionarios que intervinieron en la Auditoría de Regularidad cód.80 adelantada a la Unidad Administrativa Especial de Catastro Distrital UAECD, entre los cuales se encuentran (8) profesionales, (1) gerente, (1) asesor, (1) director y (1) contratista. 
Se evidenciaron los formatos de declaración de indenpendencia debidamente diligenciados y firmados por 14 funcionarios que intervinieron en la Auditoría de Regularidad cód.81 adelantada al Fondo de Prestaciones Económicas, Cesantías y Pensiones FONCEP, entre los cuales se encuentran (7) profesionales, (2) gerentes, (2) asesores, (2) directores y (1) contratista. 
 El riesgo continúa abierto para monitoreo y verificación en el segundo cuatrimestre de 2020.</t>
    </r>
  </si>
  <si>
    <t>1. Es importante incluir en las actas de comité técnico un apartado que de cuenta de la verificación realizada al cumplimiento de los atributos de los hallazgos incluidos en los informes finales de auditoría; falencia que se evidenció en las actas de comité técnico de las Auditorías de Regularidad Cód.80 y Cód.81
2.No se evidencia la declaración de independencia de la contratista Ana María Velázquez, quien fue asignada a la Auditoría de Regularidad Cód.81, mediante el radicado No.3-2019-39596 del 30/12/2019. 
De la misma auditoría, se encuentra que las funcionarias Myriam Cespedes y Nathalie Rodríguez diligenciaron el formato de declaración de independencia pero no se evidencia el respectivo memorando de asignación.</t>
  </si>
  <si>
    <r>
      <rPr>
        <b/>
        <sz val="10"/>
        <rFont val="Arial"/>
        <family val="2"/>
      </rPr>
      <t xml:space="preserve">Sectorial Integración Social:
</t>
    </r>
    <r>
      <rPr>
        <sz val="10"/>
        <rFont val="Arial"/>
        <family val="2"/>
      </rPr>
      <t xml:space="preserve">
1. En Comité Sectorial se revisa que los hallazgos cumplan con los atributos de criterio, condición, causa y efecto (Acta 11)
2. Se diligencian las declaraciones de independencia por los funcionarios que intervienen en los procesos auditores ( Estas declaraciones se firman al inicio de la auditoría y por las novedades se van incluyendo nuevas,: traslados, retiros, ingresos, etc)</t>
    </r>
  </si>
  <si>
    <t xml:space="preserve">
100%
100%</t>
  </si>
  <si>
    <r>
      <rPr>
        <b/>
        <sz val="10"/>
        <rFont val="Arial"/>
        <family val="2"/>
      </rPr>
      <t xml:space="preserve">Verificación abril 30 de 2020: 
</t>
    </r>
    <r>
      <rPr>
        <sz val="10"/>
        <rFont val="Arial"/>
        <family val="2"/>
      </rPr>
      <t>1. Se evidenció el Acta de Comité Técnico No. 011 del 27/04/2020, en donde se indica que los 23 hallazgos administrativos, 1 con incidencia fiscal y 4 con incidencia disciplinaria, incluidos en el informe final de la Auditoría de Regularidad Cód.96 - Instituto Distrital para la Protección de la Niñez y la Juventud IDIPRON, terminada en el primer cuatrimestre de 2020, cumplen con los atributos de condición, criterio, causa y efecto. El riesgo continúa abierto para monitoreo y verificación en el segundo cuatrimestre de 2020.
2. Se encontraron cargados en el aplicativo de trazabilidad, un total de 41 declaraciones de independencia diligenciadas en las 3 auditorías que iniciaron en el primer cuatrimestre de 2020, así:
Se evidenciaron los formatos de declaración de indenpendencia debidamente diligenciados y firmados por 13 funcionarios que intervinieron en la Auditoría de Regularidad Cód.96 adelantada al IDIPRON, entre los cuales se encuentran (6) profesionales, (2) gerentes, (3) asesores, (1) director y (1) contratista. 
Se evidenciaron los formatos de declaración de indenpendencia debidamente diligenciados y firmados por 17 funcionarios que intervinieron en la Auditoría de Regularidad Cód.97 adelantada a la Secretaría Distrital de Integración Social SDIS, entre los cuales se encuentran (9) profesionales, (1) técnico, (1) gerente, (3) asesores, (1) director y (2) contratista. 
Se evidenciaron los formatos de declaración de indenpendencia debidamente diligenciados y firmados por 11 funcionarios que intervinieron en la Auditoría de Desempeño Cód.98 adelantada al IDIPRON, entre los cuales se encuentran (6) profesionales, (1) gerente, (1) asesor, (1) director y (2) contratista. 
 El riesgo continúa abierto para monitoreo y verificación en el segundo cuatrimestre de 2020.</t>
    </r>
  </si>
  <si>
    <t>2. No se evidencia la declaración de independencia de la contratista Dayana Sabogal, quien fue asignada a la Auditoría de Regularidad Cód.96, mediante el radicado No.3-2020-10085 del 24/03/2020. 
En esta misma auditoría, se encuentra cargado el formato de inducción en el puesto de trabajo del gerente Omar Trujilllo, archivo que se denominó con el numeral 3.3 declaraciones de independencia y que no debería hacer parte del expediente electrónico de trazabilidad.</t>
  </si>
  <si>
    <r>
      <rPr>
        <b/>
        <sz val="10"/>
        <rFont val="Arial"/>
        <family val="2"/>
      </rPr>
      <t xml:space="preserve">Sectorial  Movilidad:
</t>
    </r>
    <r>
      <rPr>
        <sz val="10"/>
        <rFont val="Arial"/>
        <family val="2"/>
      </rPr>
      <t xml:space="preserve">
1.Actualmente se encuentra en ejecucion 4 Auditorías de Regularidad las cuales finalizan el 30 de junio . . (Transmilenio-106, Secretaria de Movilidad- 107,IDU-108, UAERMV-109)
2. en las 4 Auditorías se diligenciaron un total de 59 Auditorias, incluyendo Auditores, Directivos y Contratistas.</t>
    </r>
  </si>
  <si>
    <t xml:space="preserve">
0%
144%</t>
  </si>
  <si>
    <r>
      <t xml:space="preserve">Verificación abril 30 de 2020: 
Auditoria de regularidad cód. 106 - </t>
    </r>
    <r>
      <rPr>
        <sz val="10"/>
        <color theme="1"/>
        <rFont val="Arial"/>
        <family val="2"/>
      </rPr>
      <t xml:space="preserve">Empresa de Transporte del Tercer Milenio S.A. -TRANSMILENIO S.A.: Acta de comité técnico No.12 cuyo objetivo es </t>
    </r>
    <r>
      <rPr>
        <sz val="10"/>
        <color rgb="FF4D5156"/>
        <rFont val="Arial"/>
        <family val="2"/>
      </rPr>
      <t>«</t>
    </r>
    <r>
      <rPr>
        <sz val="10"/>
        <color theme="1"/>
        <rFont val="Arial"/>
        <family val="2"/>
      </rPr>
      <t>Presentación y Aprobación del Informe Final de Estados Contables y de Presupuesto de la Empresa de Transporte del Tercer Milenio S.A. -TRANSMILENIO S.A, Código de Auditoria No. 106.</t>
    </r>
    <r>
      <rPr>
        <sz val="10"/>
        <color rgb="FF4D5156"/>
        <rFont val="Arial"/>
        <family val="2"/>
      </rPr>
      <t>»</t>
    </r>
    <r>
      <rPr>
        <sz val="10"/>
        <color theme="1"/>
        <rFont val="Arial"/>
        <family val="2"/>
      </rPr>
      <t xml:space="preserve"> Fecha: 28/04/2020. Verificando la formulación de los hallazgos en los que se encuentran 5 Hallazgos con incidencia Administrativa y 3 hallazgos con incidencia Disciplinaria, la condición, la causa y efecto.  Además, que el informe cumpliera con las normas de derecho de autor y la caracterización de producto plasmado.
Respecto al trámite de las Declaraciones de independencia, por medio del aplicativo trazabilidad se gestionaron 14 declaraciones, de las cuales 11 están debidamente diligenciadas y firmadas por parte de Directores o Sub directores de sectoriales, Gerentes de auditorías, Auditores asignados y contratistas de apoyo. 
</t>
    </r>
    <r>
      <rPr>
        <b/>
        <sz val="10"/>
        <color theme="1"/>
        <rFont val="Arial"/>
        <family val="2"/>
      </rPr>
      <t>Auditoria de regularidad cód. 107-</t>
    </r>
    <r>
      <rPr>
        <sz val="10"/>
        <color theme="1"/>
        <rFont val="Arial"/>
        <family val="2"/>
      </rPr>
      <t xml:space="preserve"> Secretaría Distrital de Movilidad. Acta de comité técnico No. 11., cuyo objetivo es «Presentación y Aprobación del Informe Final de Estados Contables y de Presupuesto de la Secretaria Distrital de Movilidad-.S.D.M, Código de Auditoria No. 107.» Fecha: 24/04/2020. Verificando la formulación de los hallazgos en los que se encuentran 10 Hallazgos con incidencia Administrativa y 4 hallazgos con incidencia Disciplinaria, la condición, la causa y efecto.  Además, que el informe cumpliera con las normas de derecho de autor y la caracterización de producto plasmado.
Respecto al trámite de las Declaraciones de independencia, por medio del aplicativo trazabilidad se gestionaron 13 declaraciones debidamente diligenciadas y firmadas por parte de Directores o Sub directores de sectoriales, Gerentes de auditorías, Auditores asignados y contratistas de apoyo de las cuales 3 presentan observación.
</t>
    </r>
    <r>
      <rPr>
        <b/>
        <sz val="10"/>
        <color theme="1"/>
        <rFont val="Arial"/>
        <family val="2"/>
      </rPr>
      <t>Auditoria de regular cód. 108</t>
    </r>
    <r>
      <rPr>
        <sz val="10"/>
        <color theme="1"/>
        <rFont val="Arial"/>
        <family val="2"/>
      </rPr>
      <t xml:space="preserve">. - Instituto de Desarrollo Urbano – IDU. Acta de comité No. 13., cuyo objeto es «Presentación y Aprobación del Informe Final de Estados Contables y de Presupuesto de Instituto de Desarrollo Urbano IDU, Código de Auditoria No. 108.». Fecha 28/04/2020. Verificando la formulación de los hallazgos en los que se encuentran 6 Hallazgos con incidencia Administrativa y 3 hallazgos con incidencia Disciplinaria, la condición, la causa y efecto.  Además, que el informe cumpliera con las normas de derecho de autor y la caracterización de producto plasmado.
</t>
    </r>
    <r>
      <rPr>
        <b/>
        <sz val="10"/>
        <color theme="1"/>
        <rFont val="Arial"/>
        <family val="2"/>
      </rPr>
      <t>Auditoria de regular cód. 109 -</t>
    </r>
    <r>
      <rPr>
        <sz val="10"/>
        <color theme="1"/>
        <rFont val="Arial"/>
        <family val="2"/>
      </rPr>
      <t xml:space="preserve"> Unidad Administrativa Especial de Rehabilitación y Mantenimiento Vial – UAERMV. Acta de comité No. 7., cuyo objeto es «Presentación y Aprobación del Informe final de Gestión Presupuestal y Control Financiero vigencia   2019-PAD-2020 de   la Unidad   Administrativa   Especial   de   Rehabilitación      y Mantenimiento Vial UAERMV. Código de Auditoria No. 109.»  Fecha: 08/04/2020. No se muestra el total de hallazgos encontrados ni hace referencia a la revisión de hecho, causa y efecto
</t>
    </r>
  </si>
  <si>
    <r>
      <t xml:space="preserve"> </t>
    </r>
    <r>
      <rPr>
        <b/>
        <sz val="10"/>
        <rFont val="Arial"/>
        <family val="2"/>
      </rPr>
      <t>1.</t>
    </r>
    <r>
      <rPr>
        <sz val="10"/>
        <rFont val="Arial"/>
        <family val="2"/>
      </rPr>
      <t>No se evidencia memorando de asignación</t>
    </r>
    <r>
      <rPr>
        <b/>
        <sz val="10"/>
        <rFont val="Arial"/>
        <family val="2"/>
      </rPr>
      <t xml:space="preserve"> Auditoria Cód. 106</t>
    </r>
    <r>
      <rPr>
        <sz val="10"/>
        <rFont val="Arial"/>
        <family val="2"/>
      </rPr>
      <t xml:space="preserve"> de:
• Asesora dirección sector movilidad Daniza Triana Clavijo identificada con cédula de ciudadanía núm. 51.753.789 
• Gabriel Hernán Méndez Camacho identificado con cédula de ciudadanía núm. 1.176.788
</t>
    </r>
    <r>
      <rPr>
        <b/>
        <sz val="10"/>
        <rFont val="Arial"/>
        <family val="2"/>
      </rPr>
      <t xml:space="preserve">2. </t>
    </r>
    <r>
      <rPr>
        <sz val="10"/>
        <rFont val="Arial"/>
        <family val="2"/>
      </rPr>
      <t xml:space="preserve">No se evidencia memorando de asignación </t>
    </r>
    <r>
      <rPr>
        <b/>
        <sz val="10"/>
        <rFont val="Arial"/>
        <family val="2"/>
      </rPr>
      <t>Auditoria Cód. 107</t>
    </r>
    <r>
      <rPr>
        <sz val="10"/>
        <rFont val="Arial"/>
        <family val="2"/>
      </rPr>
      <t xml:space="preserve"> de:
• Asesora dirección sector movilidad Daniza Triana Clavijo identificada con cédula de ciudadanía núm. 51.753.78. 
• Gabriel Hernán Méndez Camacho identificado con cédula de ciudadanía núm. 1.176.788. 
• Diany Yolima Rincón Pérez identificado con cédula de ciudadanía núm. 52.898.540.
</t>
    </r>
    <r>
      <rPr>
        <b/>
        <sz val="10"/>
        <rFont val="Arial"/>
        <family val="2"/>
      </rPr>
      <t xml:space="preserve">3. </t>
    </r>
    <r>
      <rPr>
        <sz val="10"/>
        <rFont val="Arial"/>
        <family val="2"/>
      </rPr>
      <t xml:space="preserve"> Respecto al trámite de las Declaraciones de independencia y conflicto de intereses no se evidencia memorando de asignación</t>
    </r>
    <r>
      <rPr>
        <b/>
        <sz val="10"/>
        <rFont val="Arial"/>
        <family val="2"/>
      </rPr>
      <t xml:space="preserve"> Auditoria Cód. 108</t>
    </r>
    <r>
      <rPr>
        <sz val="10"/>
        <rFont val="Arial"/>
        <family val="2"/>
      </rPr>
      <t xml:space="preserve"> de:
• Subdirector técnico de fiscalización e infraestructura, Nidian Yaneth Viasus Gamboa, identificado con documento de identidad núm. 52.181.349. Asesora dirección sector movilidad.
• Daniza Triana Clavijo identificada con cédula de ciudadanía núm. 51.753.789. Segundo Abel Suarez Mateus, identificado con documento de identidad núm. 13.953.750.
No se evidencia declaración de independencia y conflicto de intereses, pero si memorando de asignación de auditoria de:
• Luz Angely Ospina Medina profesional especializado 222-03, 
• Clara Monsalve profesional especializado 222-07, 
• Himelda Jeovanna del Pilar r Mahecha Rodriguez profesional universitario 222-07 
4.Respecto al trámite de las Declaraciones de independencia y conflicto de interés no se evidencia memorando de asignación </t>
    </r>
    <r>
      <rPr>
        <b/>
        <sz val="10"/>
        <rFont val="Arial"/>
        <family val="2"/>
      </rPr>
      <t>Auditoria cód. 109</t>
    </r>
    <r>
      <rPr>
        <sz val="10"/>
        <rFont val="Arial"/>
        <family val="2"/>
      </rPr>
      <t xml:space="preserve"> de:
• Subdirector técnico de fiscalización e infraestructura, Nidian Yaneth Viasus Gamboa, identificado con documento de identidad núm. 52.181.349. Asesora dirección sector movilidad, 
•Daniza Triana Clavijo identificada con cédula de ciudadanía núm. 51.753.789
No se evidencia declaración de independencia y conflicto de intereses, pero si memorando de asignación de auditoria regular de:
• José Jaime Ávila Castro, profesional universitario 219-3 
</t>
    </r>
  </si>
  <si>
    <r>
      <rPr>
        <b/>
        <sz val="10"/>
        <rFont val="Arial"/>
        <family val="2"/>
      </rPr>
      <t xml:space="preserve">Sectorial  Participación Ciudadana:
</t>
    </r>
    <r>
      <rPr>
        <sz val="10"/>
        <rFont val="Arial"/>
        <family val="2"/>
      </rPr>
      <t xml:space="preserve">
1. A la fecha se encuentran en ejecución las 20 auditorías de regularidad a los 20 Fondos de Desarrollo Local, por lo tanto aun no se ha culminado oficialmente ninguna actuación, se están revisando los informes preliminares, verificándose que cumplan con los atributos de configuración del hallazgo como son: criterio, condición, causa y efecto.
2. A la fecha se encuentran en ejecución las 20 auditorías de regularidad a los 20 Fondos de Desarrollo Local, por lo tanto aun no se ha culminado oficialmente ninguna actuación, se están revisando los informes preliminares, verificándose que los integrantes del equipo auditor (planta, provisional, libre nombramiento y contratistas), es decir TODOS los Directivos, Profesionales, Contratistas, etc., no estén incursos en conflicto de intereses con el sujeto de vigilancia y control fiscal, de conformidad con lo establecido en el Estatuto Anticorrupción y disposiciones legales vigentes, asegurando el diligenciamiento del anexo de "Declaración de Independencia y conflicto de Intereses" previsto en los procedimientos.</t>
    </r>
  </si>
  <si>
    <t xml:space="preserve">
0%
155%</t>
  </si>
  <si>
    <r>
      <rPr>
        <b/>
        <sz val="10"/>
        <rFont val="Arial"/>
        <family val="2"/>
      </rPr>
      <t xml:space="preserve">Verificación abril 30 de 2020: </t>
    </r>
    <r>
      <rPr>
        <sz val="10"/>
        <rFont val="Arial"/>
        <family val="2"/>
      </rPr>
      <t xml:space="preserve">
</t>
    </r>
    <r>
      <rPr>
        <b/>
        <sz val="10"/>
        <rFont val="Arial"/>
        <family val="2"/>
      </rPr>
      <t>Auditoria de regularidad cód. 120.</t>
    </r>
    <r>
      <rPr>
        <sz val="10"/>
        <rFont val="Arial"/>
        <family val="2"/>
      </rPr>
      <t xml:space="preserve"> Fondo de Desarrollo Local de Tunjuelito. Acta de comité técnico No. 12 cuyo objeto es «Revisar y aprobar de forma y de fondo los informes preliminares presentadas por los gerentes y equipos auditores, relacionadas con la Auditoría de Regularidad PAD  2020, Vigencia 2019, de los siguientes Fondos de Desarrollo clasificados como de riesgo medio: Teusaquillo, Tunjuelito, Antonio Nariño, La Candelaria, Chapinero, Fontibón, Los Mártires, Santa Fe, Sumapaz, Puente Aranda y Barrios Unidos.» Fecha: 14/04/2020. Verificando la formulación de 23 observaciones administrativas, 14 disciplinarias, 2 penales y 7 fiscales, evidenciando el cumplimiento de la condición, causa y efecto.  Además, que el informe cumpliera con las normas de derecho de autor y la caracterización de producto plasmado.
</t>
    </r>
    <r>
      <rPr>
        <b/>
        <sz val="10"/>
        <rFont val="Arial"/>
        <family val="2"/>
      </rPr>
      <t>Auditoria de regularidad cód. 121 -</t>
    </r>
    <r>
      <rPr>
        <sz val="10"/>
        <rFont val="Arial"/>
        <family val="2"/>
      </rPr>
      <t xml:space="preserve"> Fondo de Desarrollo Local de Sumapaz. Acta de comité técnico No. 11 cuyo objeto es «Analizar, verificar y validar las observaciones de auditoría presentadas por los Gerentes y equipos auditores, relacionadas con la Auditoría de Regularidad PAD  2020, de los siguientes   Fondos   de   Desarrollo clasificados   como   de   riesgo   medio: Teusaquillo, Tunjuelito, Antonio Nariño, La Candelaria, Chapinero, Fontibón, Los Mártires, Santa Fe, Sumapaz, Puente Aranda y Barrios Unidos.» Fecha: 07/04/2020. Verificando la formulación de 8 observaciones administrativas, evidenciando el cumplimiento de la condición, causa y efecto.  Además, que el informe cumpliera con las normas de derecho de autor y la caracterización de producto plasmado.
</t>
    </r>
    <r>
      <rPr>
        <b/>
        <sz val="10"/>
        <rFont val="Arial"/>
        <family val="2"/>
      </rPr>
      <t>Auditoria de regularidad cód. 122-</t>
    </r>
    <r>
      <rPr>
        <sz val="10"/>
        <rFont val="Arial"/>
        <family val="2"/>
      </rPr>
      <t xml:space="preserve"> Fondo de Desarrollo Local de Santafé. Acta de comité técnico No. 11 cuyo objetivo es «Analizar, verificar y validar las observaciones de auditoría presentadas por los Gerentes y equipos auditores, relacionadas con la Auditoría de Regularidad PAD  2020, de los siguientes   Fondos   de   Desarrollo clasificados   como   de   riesgo   medio: Teusaquillo, Tunjuelito, Antonio Nariño, La Candelaria, Chapinero, Fontibón, Los Mártires, Santa Fe, Sumapaz, Puente Aranda y Barrios Unidos.» Fecha: 07/04/2020.
Acta de comité No. 12 cuyo objeto es «Revisar y aprobar de forma y de fondo los informes preliminares presentadas por los gerentes y equipos auditores, relacionadas con la Auditoría de Regularidad PAD  2020, Vigencia 2019, de los siguientes Fondos de Desarrollo clasificados como de riesgo medio: Teusaquillo, Tunjuelito, Antonio Nariño, La Candelaria, Chapinero, Fontibón, Los Mártires, Santa Fe, Sumapaz, Puente Aranda y Barrios Unidos.» Fecha: 14/04/2020; verificando la formulación de 3 observaciones administrativas, evidenciando el cumplimiento de la condición, causa y efecto.  Además, que el informe cumpliera con las normas de derecho de autor y la caracterización de producto plasmado.
</t>
    </r>
    <r>
      <rPr>
        <b/>
        <sz val="10"/>
        <rFont val="Arial"/>
        <family val="2"/>
      </rPr>
      <t>Auditoria de regularidad cód. 123</t>
    </r>
    <r>
      <rPr>
        <sz val="10"/>
        <rFont val="Arial"/>
        <family val="2"/>
      </rPr>
      <t xml:space="preserve"> - Fondo de Desarrollo Local Puente Aranda. Acta de comité No. 11 cuyo objeto es «Analizar, verificar y validar las observaciones de auditoría presentadas por los Gerentes y equipos auditores, relacionadas con la Auditoría de Regularidad PAD  2020, de los siguientes   Fondos   de   Desarrollo clasificados   como   de   riesgo   medio: Teusaquillo, Tunjuelito, Antonio Nariño, La Candelaria, Chapinero, Fontibón, Los Mártires, Santa Fe, Sumapaz, Puente Aranda y Barrios Unidos» Fecha: 07/04/2020; verificando la formulación de 4 observaciones administrativas, evidenciando el cumplimiento de la condición, causa y efecto.  Además, que el informe cumpliera con las normas de derecho de autor y la caracterización de producto plasmado.
Acta de comité No. 12 cuyo objeto es «Revisar y aprobar de forma y de fondo los informes preliminares presentadas por los gerentes y equipos auditores, relacionadas con la Auditoría de Regularidad PAD  2020, Vigencia 2019, de los siguientes Fondos de Desarrollo clasificados como de riesgo medio: Teusaquillo, Tunjuelito, Antonio Nariño, La Candelaria, Chapinero, Fontibón, Los Mártires, Santa Fe, Sumapaz, Puente Aranda y Barrios Unidos.» Fecha: 14/04/2020; verificando la formulación de 4 observaciones administrativas, evidenciando el cumplimiento de la condición, causa y efecto.  Además, que el informe cumpliera con las normas de derecho de autor y la caracterización de producto plasmado.
</t>
    </r>
    <r>
      <rPr>
        <b/>
        <sz val="10"/>
        <rFont val="Arial"/>
        <family val="2"/>
      </rPr>
      <t>Auditoria de regularidad cód. 124-</t>
    </r>
    <r>
      <rPr>
        <sz val="10"/>
        <rFont val="Arial"/>
        <family val="2"/>
      </rPr>
      <t xml:space="preserve"> Fondo de Desarrollo Local de Fontibón. Acta de comité No. 11 cuyo objetivo es «Analizar, verificar y validar las observaciones de auditoría presentadas por los Gerentes y equipos auditores, relacionadas con la Auditoría de Regularidad PAD  2020, de los siguientes   Fondos   de   Desarrollo clasificados   como   de   riesgo   medio: Teusaquillo, Tunjuelito, Antonio Nariño, La Candelaria, Chapinero, Fontibón, Los Mártires, Santa Fe, Sumapaz, Puente Aranda y Barrios Unidos.» Fecha: 07/04/2020. verificando la formulación de 8 observaciones administrativas, evidenciando el cumplimiento de la condición, causa y efecto.  Además, que el informe cumpliera con las normas de derecho de autor y la caracterización de producto plasmado.
</t>
    </r>
    <r>
      <rPr>
        <b/>
        <sz val="10"/>
        <rFont val="Arial"/>
        <family val="2"/>
      </rPr>
      <t xml:space="preserve">Auditoria de regularidad cód. 125 - </t>
    </r>
    <r>
      <rPr>
        <sz val="10"/>
        <rFont val="Arial"/>
        <family val="2"/>
      </rPr>
      <t xml:space="preserve"> Fondo de Desarrollo Local de Chapinero. Acta de comité No. 12 cuyo objetivo es «Revisar y aprobar de forma y de fondo los informes preliminares presentadas por los gerentes y equipos auditores, relacionadas con la Auditoría de Regularidad PAD  2020, Vigencia 2019, de los siguientes Fondos de Desarrollo clasificados como de riesgo medio: Teusaquillo, Tunjuelito, Antonio Nariño, La Candelaria, Chapinero, Fontibón, Los Mártires, Santa Fe, Sumapaz, Puente Aranda y Barrios Unidos.» Fecha: 14/04/2020. verificando la formulación por local de Fontibón de 2 observaciones administrativas, 1 disciplinaria, 1 penal y 1 fiscal; evidenciando el cumplimiento de la condición, causa y efecto.  Además, que el informe cumpliera con las normas de derecho de autor y la caracterización de producto plasmado.
</t>
    </r>
    <r>
      <rPr>
        <b/>
        <sz val="10"/>
        <rFont val="Arial"/>
        <family val="2"/>
      </rPr>
      <t>Auditoria de regularidad cód. 126.</t>
    </r>
    <r>
      <rPr>
        <sz val="10"/>
        <rFont val="Arial"/>
        <family val="2"/>
      </rPr>
      <t xml:space="preserve"> Fondo de Desarrollo Local de Teusaquillo. Acta de comité No.12 cuyo objetivo es «Revisar y aprobar de forma y de fondo los informes preliminares presentadas por los gerentes y equipos auditores, relacionadas con la Auditoría de Regularidad PAD  2020, Vigencia 2019, de los siguientes Fondos de Desarrollo clasificados como de riesgo medio: Teusaquillo, Tunjuelito, Antonio Nariño, La Candelaria, Chapinero, Fontibón, Los Mártires, Santa Fe, Sumapaz, Puente Aranda y Barrios Unidos.» Fecha: 14/04/2020. verificando la formulación por local de Teusaquillo de 17 observaciones administrativas, 1 disciplinaria; evidenciando el cumplimiento de la condición, causa y efecto.  Además, que el informe cumpliera con las normas de derecho de autor y la caracterización de producto plasmado.
</t>
    </r>
    <r>
      <rPr>
        <b/>
        <sz val="10"/>
        <rFont val="Arial"/>
        <family val="2"/>
      </rPr>
      <t>Auditoria de regularidad cód. 127</t>
    </r>
    <r>
      <rPr>
        <sz val="10"/>
        <rFont val="Arial"/>
        <family val="2"/>
      </rPr>
      <t xml:space="preserve">. Fondo de Desarrollo Local de Barrios Unidos. Acta de comité técnico validación de observaciones riesgo medio informe preliminar No. 11 cuyo objetivo es «Analizar, verificar y validar las observaciones de auditoría presentadas por los Gerentes y equipos  auditores,  relacionadas  con  la  Auditoría  de  Regularidad  PAD  2020, de  los siguientes   Fondos   de   Desarrollo clasificados   como   de   riesgo   medio: Teusaquillo, Tunjuelito,  Antonio  Nariño,  La  Candelaria,  Chapinero,  Fontibón,  Los  Mártires,  Santa  Fe, Sumapaz, Puente Aranda y Barrios Unidos.» Fecha: 07/04/2020; verificando la formulación por local de Teusaquillo de 4 observaciones administrativas, 1 disciplinaria; evidenciando el cumplimiento de la condición, causa y efecto.  Además, que el informe cumpliera con las normas de derecho de autor y la caracterización de producto plasmado.
</t>
    </r>
    <r>
      <rPr>
        <b/>
        <sz val="10"/>
        <rFont val="Arial"/>
        <family val="2"/>
      </rPr>
      <t>Auditoria de regularidad cód. 128.</t>
    </r>
    <r>
      <rPr>
        <sz val="10"/>
        <rFont val="Arial"/>
        <family val="2"/>
      </rPr>
      <t xml:space="preserve"> Fondo de Desarrollo Local la Candelaria. Acta de comité técnico revisión y aprobación informes preliminares riesgo medio cuyo objetivo es «Revisar  y  aprobar  de  forma  y  de  fondo  los  informes  preliminares  presentadas  por los gerentes  y equipos  auditores,  relacionadas  con  la  Auditoría  de  Regularidad  PAD  2020,Vigencia 2019,de los siguientes Fondos de Desarrollo clasificados como de riesgo medio: Teusaquillo, Tunjuelito, Antonio Nariño, La Candelaria, Chapinero, Fontibón, Los Mártires, Santa Fe, Sumapaz, Puente Aranda y Barrios Unidos.» Fecha: 14/04/2020. verificando la formulación por local de la Candelaria se aprobaron 10 observaciones administrativas, 3 disciplinarias, 3 fiscales; evidenciando el cumplimiento de la condición, causa y efecto.  Además, que el informe cumpliera con las normas de derecho de autor y la caracterización de producto plasmado.
</t>
    </r>
    <r>
      <rPr>
        <b/>
        <sz val="10"/>
        <rFont val="Arial"/>
        <family val="2"/>
      </rPr>
      <t>Auditoria de regularidad cód. 129</t>
    </r>
    <r>
      <rPr>
        <sz val="10"/>
        <rFont val="Arial"/>
        <family val="2"/>
      </rPr>
      <t>- Fondo de Desarrollo Local los Mártires. Acta de comité técnico validación de observaciones riesgo medio No. 11 cuyo objetivo es «Analizar, verificar y validar las observaciones de auditoría presentadas por los Gerentes y equipos  auditores,  relacionadas  con  la  Auditoría  de  Regularidad  PAD  2020, de  los siguientes   Fondos   de   Desarrollo clasificados   como   de   riesgo   medio: Teusaquillo, Tunjuelito,  Antonio  Nariño,  La  Candelaria,  Chapinero,  Fontibón,  Los  Mártires,  Santa  Fe, Sumapaz, Puente Aranda y Barrios Unidos.» Fecha: 07/04/2020. verificando la formulación por local de los mártires se aprobaron   5 observaciones administrativas, 1 disciplinarias; evidenciando el cumplimiento de la condición, causa y efecto.  Además, que el informe cumpliera con las normas de derecho de autor y la caracterización de producto plasmado
Fondo de Desarrollo Local Antonio Nariño. Acta de comité técnico No. 12 cuyo objetivo es «Revisar y aprobar de forma y de fondo los informes preliminares presentadas por los gerentes y equipos auditores, relacionadas con la Auditoría de Regularidad PAD  2020, Vigencia 2019, de los siguientes Fondos de Desarrollo clasificados como de riesgo medio: Teusaquillo, Tunjuelito, Antonio Nariño, La Candelaria, Chapinero, Fontibón, Los Mártires, Santa Fe, Sumapaz, Puente Aranda y Barrios Unidos.» Fecha: 14/04/2020. verificando la formulación por local de los mártires se aprobaron 5 observaciones administrativas, 4 disciplinarias, 1 fiscal; evidenciando el cumplimiento de la condición, causa y efecto.  Además, que el informe cumpliera con las normas de derecho de autor y la caracterización de producto plasmado.</t>
    </r>
  </si>
  <si>
    <r>
      <rPr>
        <b/>
        <sz val="10"/>
        <rFont val="Arial"/>
        <family val="2"/>
      </rPr>
      <t>1</t>
    </r>
    <r>
      <rPr>
        <sz val="10"/>
        <rFont val="Arial"/>
        <family val="2"/>
      </rPr>
      <t xml:space="preserve">.No se evidencia declaración de independencia y conflicto de interés, pero si memorando de asignación de auditoria regular </t>
    </r>
    <r>
      <rPr>
        <b/>
        <sz val="10"/>
        <rFont val="Arial"/>
        <family val="2"/>
      </rPr>
      <t>Auditaria regular cód.120</t>
    </r>
    <r>
      <rPr>
        <sz val="10"/>
        <rFont val="Arial"/>
        <family val="2"/>
      </rPr>
      <t xml:space="preserve"> de: 
• Jalil Vargas Brand, profesional universitario 219-03 (memorando 1.1)
• Carlos Alfonso Otavo Hurtado, profesional especializado 222-05 (memorando 1.3)
No se evidencia memorando de asignación de auditoria regular, pero si se encuentra la declaración de independencia y conflicto de intereses de:
• Angélica María Agudelo Ardila identificada con documento de identidad núm. 52.240.722, en calidad de auxiliar administrativo 407-03.
• Jorge Enrique Buitrago Martínez, identificado con documento de identidad núm.19.450.786, en calidad de Asesor 105-02.
• Martha Lucia Barrera Coronado identificado con documento de identidad núm. 40.374.202 en calidad de profesional especializado 222-07,
Por otro lado, se evidencio que en la declaración de independencia y conflicto de intereses aparece la señora Mercy Restrepo Santiago, profesional especializado 222-07 mientras que en el memorando de asignación de auditoria regular aparece Marcy Restrepo Santiago profesional especializado 222-07.
2.No se evidencia memorando de asignación de auditoria regular, pero si se encuentra la declaración de independencia y conflicto de intereses   </t>
    </r>
    <r>
      <rPr>
        <b/>
        <sz val="10"/>
        <rFont val="Arial"/>
        <family val="2"/>
      </rPr>
      <t>Auditaria regular cód.121</t>
    </r>
    <r>
      <rPr>
        <sz val="10"/>
        <rFont val="Arial"/>
        <family val="2"/>
      </rPr>
      <t xml:space="preserve">de:
• Carlos Alberto Parga Chavarria, identificado con documento de identidad núm.9.359.784 en calidad de técnico operativo 314-05.
• Eva Irene Castelblanco Rivera identificado con documento de identidad núm. 41.688.309 en calidad de secretaria ejecutiva 425-09.
• Jorge Enrique Buitrago Martínez, identificado con documento de identidad núm. 19.450.786 en calidad de Asesor 105-02.
3.No se evidencia memorando de asignación de auditoria regular, pero si se encuentra la declaración de independencia y conflicto de intereses </t>
    </r>
    <r>
      <rPr>
        <b/>
        <sz val="10"/>
        <rFont val="Arial"/>
        <family val="2"/>
      </rPr>
      <t>Auditaria regular cód.122</t>
    </r>
    <r>
      <rPr>
        <sz val="10"/>
        <rFont val="Arial"/>
        <family val="2"/>
      </rPr>
      <t xml:space="preserve">de:
• Jorge Enrique Buitrago Martínez, identificado con documento de identidad núm. 19.450.786 en calidad de Asesor 105-02.
• Myriam Cárdenas Blanco identificada con documento de identidad núm. 41.641.262 en calidad de Secretaria 440-08.
• Pablo Aristóbulo Sierra León identificado con documento de identidad núm.  19.415.387 en calidad de contratista.
4.No se evidencia memorando de asignación de auditoria regular, pero si se encuentra la declaración de independencia y conflicto de intereses </t>
    </r>
    <r>
      <rPr>
        <b/>
        <sz val="10"/>
        <rFont val="Arial"/>
        <family val="2"/>
      </rPr>
      <t xml:space="preserve">Auditaria regular cód.123 </t>
    </r>
    <r>
      <rPr>
        <sz val="10"/>
        <rFont val="Arial"/>
        <family val="2"/>
      </rPr>
      <t xml:space="preserve"> de:
• Dayra Naydu Garzon Charum, Identificada con documento de identidad No. 51.768.188 en calidad de Técnico Operativo 314-0.
• Jorge Enrique Buitrago Martínez, identificado con documento de identidad No. 19.450.786 en calidad de Asesor 105-02.
No se evidencia declaración de independencia y conflicto de interese, pero si memorando de asignación de auditoria regular de:
• Ana Milena Miguez García, profesional especializado 222-07.
5.No se evidencia memorando de asignación de auditoria regular, pero si se encuentra la declaración de independencia y conflicto de intereses </t>
    </r>
    <r>
      <rPr>
        <b/>
        <sz val="10"/>
        <rFont val="Arial"/>
        <family val="2"/>
      </rPr>
      <t>Auditaria regular cód.124</t>
    </r>
    <r>
      <rPr>
        <sz val="10"/>
        <rFont val="Arial"/>
        <family val="2"/>
      </rPr>
      <t xml:space="preserve"> de:
• Diana Marcela López Botero, Identificada con documento de identidad núm.1.053.785.268 en calidad de ProfesionalUnivresitario219-03.
• Jorge Enrique Buitrago Martínez identificado con documento de identidad núm.19.450.786 en calidad de Asesor 105-02.
• Martha Elena Jaramillo Peláez, identificada con documento de identidad núm. 42.052.218 en calidad de Auxiliar Administrativo 407-3.
• Angie Vanessa Bohórquez Villamil, identificada con documento de identidad núm.1.073.241.045 en calidad de técnico operativo 314-03.
6.No se evidencia memorando de asignación de auditoria regular, pero si se encuentra la declaración de independencia y conflicto de intereses </t>
    </r>
    <r>
      <rPr>
        <b/>
        <sz val="10"/>
        <rFont val="Arial"/>
        <family val="2"/>
      </rPr>
      <t>Auditaria regular cód.125</t>
    </r>
    <r>
      <rPr>
        <sz val="10"/>
        <rFont val="Arial"/>
        <family val="2"/>
      </rPr>
      <t xml:space="preserve"> de:
• Claudia Inés Poveda Sanabria, identificada con documento de identidad núm.52.411.747 en calidad de secretaria 440-8.
• Jorge Enrique Buitrago Martínez identificado con documento de identidad núm.19.450.786 en calidad de Asesor 105-02.
7.No se evidencia memorando de asignación de auditoria regular, pero si se encuentra la declaración de independencia y conflicto de intereses </t>
    </r>
    <r>
      <rPr>
        <b/>
        <sz val="10"/>
        <rFont val="Arial"/>
        <family val="2"/>
      </rPr>
      <t>Auditaria regular cód.126</t>
    </r>
    <r>
      <rPr>
        <sz val="10"/>
        <rFont val="Arial"/>
        <family val="2"/>
      </rPr>
      <t xml:space="preserve"> de:
• Jorge Enrique Buitrago Martínez identificado con documento de identidad núm.19.450.786 en calidad de Asesor 105-02.
• Mario Arias Laverde identificado con documento de identidad núm.79.652.416 en calidad de técnico 314-05.
8.No se evidencia memorando de asignación de auditoria regular, pero si se encuentra la declaración de independencia y conflicto de intereses </t>
    </r>
    <r>
      <rPr>
        <b/>
        <sz val="10"/>
        <rFont val="Arial"/>
        <family val="2"/>
      </rPr>
      <t>Auditaria regular cód.127</t>
    </r>
    <r>
      <rPr>
        <sz val="10"/>
        <rFont val="Arial"/>
        <family val="2"/>
      </rPr>
      <t xml:space="preserve">  de:
• Alba Magali Arrieta Torres identificada con documento de identidad núm. 51.717.077 en calidad de técnico operativo 314-05.
• Cesar Augusto Campos Suarez identificado con documento de identidad núm. 79.862.340, en calidad de profesional universitario 219-05.
• Jorge Enrique Buitrago Martínez identificado con documento de identidad núm.19.450.786 en calidad de Asesor 105-02.
• Jail Vargas Brand, identificado con documento de identidad núm. 19.363.729, en calidad de profesional universitario 219-03
No se evidencia declaración de independencia y conflicto de intereses, pero si se encuentra memorando de asignación de auditoria regular de:
• Ricardo Augusto Forero Espinosa, profesional universitario 219-03
9.No se evidencia memorando de asignación de auditoria regular, pero si se encuentra la declaración de independencia y conflicto de intereses </t>
    </r>
    <r>
      <rPr>
        <b/>
        <sz val="10"/>
        <rFont val="Arial"/>
        <family val="2"/>
      </rPr>
      <t>Auditaria regular cód.128</t>
    </r>
    <r>
      <rPr>
        <sz val="10"/>
        <rFont val="Arial"/>
        <family val="2"/>
      </rPr>
      <t xml:space="preserve"> de:
• José Felipe Gordillo Tejada, identificado con documento de identidad núm.1.015.430.947 en calidad de técnico operativo 314-05.
• Jorge Enrique Buitrago Martínez identificado con documento de identidad núm.19.450.786 en calidad de Asesor 105-02.
• Rafael Romero Romero identificado con documento de identidad núm.79.947.838 en calidad de contratista además en este documento no está el nombre del sujeto de vigilancia y control fiscal al que fue asignado
10.No se evidencia memorando de asignación de auditoria regular, pero si se encuentra la declaración de independencia y conflicto de intereses </t>
    </r>
    <r>
      <rPr>
        <b/>
        <sz val="10"/>
        <rFont val="Arial"/>
        <family val="2"/>
      </rPr>
      <t>Auditaria regular cód.129</t>
    </r>
    <r>
      <rPr>
        <sz val="10"/>
        <rFont val="Arial"/>
        <family val="2"/>
      </rPr>
      <t xml:space="preserve"> de:
• Enrique Salazar Peña, identificado con documento de identidad núm.19.382.565 en calidad de profesional especializado 222-07.
• Humberto Darío Neira Santiago, identificado con documento de identidad núm. 3.033.158 en calidad de gerente 039-02.
• Jorge Enrique Buitrago Martínez, identificado con documento de identidad núm. 19.450.786 en calidad de asesor 105-02.
• Jorge Luis Vásquez Rodríguez, identificado con documento de identidad núm.1.121.862.888 en calidad de profesional en ingeniería industrial contratista.
• Braian Leonardo Rodríguez Maluche, identificado con documento de identidad núm. 1.022.401.363 en calidad de técnico operativo 314-03.
11.No se evidencia memorando de asignación de auditoria regular, pero si se encuentra la declaración de independencia y conflicto de intereses </t>
    </r>
    <r>
      <rPr>
        <b/>
        <sz val="10"/>
        <rFont val="Arial"/>
        <family val="2"/>
      </rPr>
      <t>Auditaria regular cód.130</t>
    </r>
    <r>
      <rPr>
        <sz val="10"/>
        <rFont val="Arial"/>
        <family val="2"/>
      </rPr>
      <t xml:space="preserve"> de:
• Daniel Augusto Cruz Meneses, identificado con documento de identidad núm.79.898.597 en calidad de técnico operativo con rol de apoyo técnico para la auditoria.
• Jennifer Zapata Villalobos, identificada con documento de identidad núm.52.521.699 en calidad de contratista con rol de auditor para la auditoría.
• Jorge Enrique Buitrago Martínez, identificado con documento de identidad núm. 19.450.786 en calidad de asesor 105-02 con rol de asesor de la dirección de participación ciudadana y desarrollo local.
12.No se evidencia memorando de asignación de auditoria regular, pero si se encuentra la declaración de independencia y conflicto de intereses</t>
    </r>
    <r>
      <rPr>
        <b/>
        <sz val="10"/>
        <rFont val="Arial"/>
        <family val="2"/>
      </rPr>
      <t xml:space="preserve"> Auditaria regular cód.131</t>
    </r>
    <r>
      <rPr>
        <sz val="10"/>
        <rFont val="Arial"/>
        <family val="2"/>
      </rPr>
      <t xml:space="preserve"> de:
• Gilberto Barón Benavides, identificado con documento de identidad núm. 74.242.277 en calidad de gerente 039-02 con rol de gerente en la auditoría.
• Jorge Enrique Buitrago Martínez, identificado con documento de identidad núm. 19.450.786 en calidad de asesor 105-02 con rol de asesor de la dirección de participación ciudadana y desarrollo local para la auditoría.
• Luz Myriam Silva Bustos, identificada con documento de identidad núm. 51.742.524 en calidad de profesional universitario 210-03 con rol de auditor para la auditoría.
• Wilson Raúl Jiménez identificado con documento de identidad núm. 79.573.782 en calidad de secretario 440-07 con rol de secretario para la auditoría.
No se evidencia declaración de independencia y conflicto de intereses, pero si se encuentra el memorando de asignación auditoria regular de:
• Cesar Augusto Campos Suarez, profesional especializado 222-05.
13.No se evidencia memorando de asignación de auditoria regular, pero si se encuentra la declaración de independencia y conflicto de intereses</t>
    </r>
    <r>
      <rPr>
        <b/>
        <sz val="10"/>
        <rFont val="Arial"/>
        <family val="2"/>
      </rPr>
      <t xml:space="preserve"> Auditaria regular cód.132</t>
    </r>
    <r>
      <rPr>
        <sz val="10"/>
        <rFont val="Arial"/>
        <family val="2"/>
      </rPr>
      <t xml:space="preserve"> de:
• Horacio González Ardila identificado con el documento de identidad núm. 19.418.793 en calidad de secretario 440-8 con rol de secretario para la auditoria de regularidad.
• Jorge Enrique Buitrago Martínez, identificado con documento de identidad núm. 19.450.786 en calidad de asesor 105-02 con rol de asesor de la dirección de participación ciudadana y desarrollo local para la auditoría.
• Olga Yannine Herrera Martínez, identificado con documento de identidad núm.51.797.283 en calidad de secretaria 440-8 con rol de secretaria para la auditoria de regularidad.
14.No se evidencia memorando de asignación de auditoria regular, pero si se encuentra la declaración de independencia y conflicto de intereses </t>
    </r>
    <r>
      <rPr>
        <b/>
        <sz val="10"/>
        <rFont val="Arial"/>
        <family val="2"/>
      </rPr>
      <t>Auditaria regular cód.133</t>
    </r>
    <r>
      <rPr>
        <sz val="10"/>
        <rFont val="Arial"/>
        <family val="2"/>
      </rPr>
      <t xml:space="preserve">  de:
• Ana Lucia Alvarado Arévalo, identificado con documento de identidad núm.52.339.797 en calidad y rol de contratista para la auditoria.
• Edgar Nolbeto Valderrama Chavarro, identificado con documento de identidad núm. 12.187.485 en calidad de secretario 440-08 con rol de administrado archivo para la auditoria regular.
• Oscar Mauricio Steinhof Mayorga, identificado con documento de identidad núm. 79.613.197 en calidad de técnico operativo 314-05 con rol de administrado de archivo para auditoria regular.
No se evidencia declaración de independencia y conflicto de intereses, pero si se encuentra el memorando de asignación de auditoria regular de:
• Juan Carlos Pinzón López, profesional universitario 219-03.
15. No se evidencia memorando de asignación de auditoria regular, pero si se encuentra la declaración de independencia y conflicto de intereses </t>
    </r>
    <r>
      <rPr>
        <b/>
        <sz val="10"/>
        <rFont val="Arial"/>
        <family val="2"/>
      </rPr>
      <t>Auditaria regular cód.13</t>
    </r>
    <r>
      <rPr>
        <sz val="10"/>
        <rFont val="Arial"/>
        <family val="2"/>
      </rPr>
      <t xml:space="preserve">4 de:
• Jorge Enrique Buitrago Martínez, identificado con documento de identidad núm. 19.450.786 en calidad de asesor 105-02 con rol de asesor a la dirección de participación ciudadana y desarrollo local para las auditorias.
• Tomás García Ramos identificado con documento de identidad núm.19.434.019 en calidad de técnico operativo 314-05 (E) con rol de administrador de archivo para la auditoria regular.
16. No se evidencia memorando de asignación de auditoria regular, pero si se encuentra la declaración de independencia y conflicto de intereses </t>
    </r>
    <r>
      <rPr>
        <b/>
        <sz val="10"/>
        <rFont val="Arial"/>
        <family val="2"/>
      </rPr>
      <t>Auditaria regular cód.135</t>
    </r>
    <r>
      <rPr>
        <sz val="10"/>
        <rFont val="Arial"/>
        <family val="2"/>
      </rPr>
      <t xml:space="preserve"> de: 
• Jorge Enrique Buitrago Martínez, identificado con documento de identidad núm. 19.450.786 en calidad de asesor 105-02 con rol de asesor a la dirección de participación ciudadana y desarrollo local para las auditorias.
• Luis Alberto Mora Torres identificado con documento de identidad núm. 79.240.491 en calidad de ingeniero Industrial- contratista con rol de contratista para la auditoria ante fondo de desarrollo local de suba.
No se evidencia declaración de independencia y conflicto de intereses, pero si memorando de asignación de auditoria regular de:
• Alexander Useche Valderrama, profesional especializado 222-07.
17.No se evidencia memorando de asignación de auditoria regular, pero si se encuentra la declaración de independencia y conflicto de intereses </t>
    </r>
    <r>
      <rPr>
        <b/>
        <sz val="10"/>
        <rFont val="Arial"/>
        <family val="2"/>
      </rPr>
      <t xml:space="preserve"> Auditaria regular cód.136 </t>
    </r>
    <r>
      <rPr>
        <sz val="10"/>
        <rFont val="Arial"/>
        <family val="2"/>
      </rPr>
      <t xml:space="preserve">de: 
• Jorge Enrique Buitrago Martínez, identificado con documento de identidad núm. 19.450.786 en calidad de asesor 105-02 con rol de asesor a la dirección de participación ciudadana y desarrollo local para las auditorias.
• Luz Nancy Díaz Granados identificado con documento de identidad núm. 51.745.011 en calidad de técnico operativo 314-5 (E) con rol de apoyo para la auditoria de regularidad.
• José Javier Martínez Aldana identificado con documento de identidad núm.19.357.999, en calidad de contratista con rol de auditor para la auditoria ante el fondo de desarrollo local.
18.No se evidencia memorando de asignación de auditoria regular, pero si se encuentra la declaración de independencia y conflicto de intereses  </t>
    </r>
    <r>
      <rPr>
        <b/>
        <sz val="10"/>
        <rFont val="Arial"/>
        <family val="2"/>
      </rPr>
      <t>Auditaria regular cód.137</t>
    </r>
    <r>
      <rPr>
        <sz val="10"/>
        <rFont val="Arial"/>
        <family val="2"/>
      </rPr>
      <t xml:space="preserve"> de: 
• Jorge Enrique Buitrago Martínez, identificado con documento de identidad núm. 19.450.786 en calidad de asesor 105-02 con rol de asesor a la dirección de participación ciudadana y desarrollo local para las auditorias.
• Myriam Prieto Gordillo identificada con documento de identidad núm. 51.728.093, en calidad de técnico (E) con rol de técnico para la auditoria de regularidad.
• Tatiana Paola Sabogal Méndez identificado con documento de identidad núm. 52.218.987 en calidad de contratista con rol de auditor para la auditoria regular.
No se evidencia declaración de independencia y conflicto de intereses, pero si se evidencia memorando de asignación de auditoria regular de:
• Odilia Restrepo Piedrahita, profesional especializado 222-07
• Enrique Salas Peña
19.No se evidencia memorando de asignación de auditoria regular, pero si se encuentra la declaración de independencia y conflicto de intereses </t>
    </r>
    <r>
      <rPr>
        <b/>
        <sz val="10"/>
        <rFont val="Arial"/>
        <family val="2"/>
      </rPr>
      <t>Auditaria regular cód.138</t>
    </r>
    <r>
      <rPr>
        <sz val="10"/>
        <rFont val="Arial"/>
        <family val="2"/>
      </rPr>
      <t xml:space="preserve"> de: 
• Jairo Manuel Zamora Fernández identificado con documento de identidad núm. 4.129.955 en calidad de profesional especializado 222-05 (E) control de auditor para la auditoría.
• Jorge Enrique Buitrago Martínez, identificado con documento de identidad núm. 19.450.786 en calidad de asesor 105-02 con rol de asesor a la dirección de participación ciudadana y desarrollo local para las auditorias.
• Marlene Castañeda Cárdenas identificado con documento de identidad núm.51.720.628 en calidad de auxiliar administrativo 407-03 con rol de apoyo administrativo para la auditoria regular.
20.No se evidencia memorando de asignación de auditoria regular, pero si se encuentra la declaración de independencia y conflicto de intereses </t>
    </r>
    <r>
      <rPr>
        <b/>
        <sz val="10"/>
        <rFont val="Arial"/>
        <family val="2"/>
      </rPr>
      <t>Auditaria regular cód.139</t>
    </r>
    <r>
      <rPr>
        <sz val="10"/>
        <rFont val="Arial"/>
        <family val="2"/>
      </rPr>
      <t xml:space="preserve"> de: 
• Jorge Enrique Buitrago Martínez, identificado con documento de identidad núm. 19.450.786 en calidad de asesor 105-02 con rol de asesor a la dirección de participación ciudadana y desarrollo local para las auditorias.
• Edgar Jesús Figueroa Morales identificado con documento de identidad núm.79.382.927 en calidad de técnico operativo 314-05 con rol de técnico para la auditoría regular.
• Odilia Restrepo Piedrahita identificada con documento de identidad núm.31.187.510 en calidad de contratista con rol de auditor para la auditoría.
No se evidencia declaración de independencia y conflicto de intereses, pero si se evidencia memorando de asignación de auditoria regular de:
• Alexander Useche Valderrama para prestar apoyo técnico a la auditoria de regularidad.
• Ricardo Augusto Forero Espinosa, profesional universitario 219-03.
• Anderson Romero Álvarez identificado con documento de identidad núm. 80.766.605 en calidad de funcionario con rol de auditor para la auditoría.
</t>
    </r>
  </si>
  <si>
    <r>
      <t xml:space="preserve">
</t>
    </r>
    <r>
      <rPr>
        <b/>
        <sz val="10"/>
        <rFont val="Arial"/>
        <family val="2"/>
      </rPr>
      <t>Reacción Inmediata</t>
    </r>
    <r>
      <rPr>
        <sz val="10"/>
        <rFont val="Arial"/>
        <family val="2"/>
      </rPr>
      <t xml:space="preserve">
1. Con corte al 30 de Abril de 2020 el DRI no ha adelantado Visitas de Control Fiscal, por tanto no ha producido informes de Auditoria, ni  hallazgos en informes finales ni auditores asignados a proceso auditor,tampo se han adelantado mesas de trabajo ni Actas de Comité para Auditorías por tanto 
NO APLICA ESTE INDICADOR PARA ESTE CUATRIMESTRE</t>
    </r>
  </si>
  <si>
    <t xml:space="preserve">
0%</t>
  </si>
  <si>
    <r>
      <t xml:space="preserve">Verificación abril 30 de 2020:
</t>
    </r>
    <r>
      <rPr>
        <sz val="10"/>
        <rFont val="Arial"/>
        <family val="2"/>
      </rPr>
      <t>No aplica el DRI no ha adelantado Visitas de Control Fiscal en este periodo</t>
    </r>
  </si>
  <si>
    <r>
      <rPr>
        <b/>
        <sz val="10"/>
        <rFont val="Arial"/>
        <family val="2"/>
      </rPr>
      <t>Sectorial Salud:</t>
    </r>
    <r>
      <rPr>
        <sz val="10"/>
        <rFont val="Arial"/>
        <family val="2"/>
      </rPr>
      <t xml:space="preserve">
1. En la actualidad se encuentran en ejecución cuatro Auditorías de Regularidad en cumplimiento del PAD 2020, tres de ellas están en Fase de Ejecución y una en Fase de Informe y se han comunicado cuatro Informes Finales de Auditoría del Componente de Control Financiero, que contienen 36 hallazgos de auditoría que cumplen con los atributos según procedimientos.
2. Hasta la fecha de reporte, esta Dirección ha diligenciado 82 Declaraciones de Independencia y Conflicto de Intereses, para las cuatro Auditorías de Regularidad que están en ejecución.</t>
    </r>
  </si>
  <si>
    <t xml:space="preserve">
0%
228%</t>
  </si>
  <si>
    <r>
      <t xml:space="preserve">Verificación abril 30 de 2020:
indicador 1.
Auditoría de Regularidad n.° 202 Subred Integrada de Servicios de Salud Sur Occidente E.S.E.: </t>
    </r>
    <r>
      <rPr>
        <sz val="10"/>
        <rFont val="Arial"/>
        <family val="2"/>
      </rPr>
      <t xml:space="preserve">Auditoría en proceso de ejecución, fecha de inicio: 2-1-2020, finalización: 4-6-2020. Componente de Control Financiero: De conformidad con el acta n.° 7 comité técnico extraordinario del 22-4-2020 cuyo objeto estuvo el aprobar el informe final - componente control financiero , se constata la aprobación de 2 hallazgos administrativos,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del mes de abril de 2020.
</t>
    </r>
    <r>
      <rPr>
        <b/>
        <sz val="10"/>
        <rFont val="Arial"/>
        <family val="2"/>
      </rPr>
      <t xml:space="preserve">Auditoría de Regularidad n.° 203 Fondo Financiero Distrital de Salud - FFDS: </t>
    </r>
    <r>
      <rPr>
        <sz val="10"/>
        <rFont val="Arial"/>
        <family val="2"/>
      </rPr>
      <t xml:space="preserve">Auditoría en proceso de ejecución, fecha de inicio: 2-1-2020, finalización: 30-6-2020. Componente de Control Financiero: De conformidad con el acta n.° 8 comité técnico del 22-4-2020 cuyo objeto estuvo el aprobar el informe final de auditoría del componente control financiero, se constata la aprobación de 6 hallazgos administrativos,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del mes de abril de 2020.
</t>
    </r>
    <r>
      <rPr>
        <b/>
        <sz val="10"/>
        <rFont val="Arial"/>
        <family val="2"/>
      </rPr>
      <t xml:space="preserve">Auditoría de Regularidad n.° 204 Capital Salud. Entidad Promotora de Salud del Régimen Subsidiado S.A.S: </t>
    </r>
    <r>
      <rPr>
        <sz val="10"/>
        <rFont val="Arial"/>
        <family val="2"/>
      </rPr>
      <t xml:space="preserve">Auditoría en proceso de ejecución, fecha de inicio: 2-1-2020, finalización: 30-6-2020. Componente de Control Financiero: De conformidad con el acta n.° 9 comité técnico del 29-4-2020 cuyo objeto estuvo el aprobar el informe final de auditoría del componente control financiero, se constata la aprobación de 7 hallazgos administrativos, 7 hallazgos administrativos con incidencia disciplinaria  y 2 hallazgos fiscales por valor de $ 1.630.100.178 pesos mcte,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del mes de abril de 2020.
</t>
    </r>
    <r>
      <rPr>
        <b/>
        <sz val="10"/>
        <rFont val="Arial"/>
        <family val="2"/>
      </rPr>
      <t xml:space="preserve">Auditoría de Regularidad n.° 205 Subred Integrada de Servicios de Salud Sur E.S.E.: </t>
    </r>
    <r>
      <rPr>
        <sz val="10"/>
        <rFont val="Arial"/>
        <family val="2"/>
      </rPr>
      <t xml:space="preserve">Auditoría en proceso de ejecución, fecha de inicio: 2-1-2020, finalización: 30-6-2020. Componente de Control Financiero: De conformidad con el acta n.° 10 comité técnico del 29-4-2020 cuyo objeto estuvo el aprobar el informe final de auditoría del componente control financiero, se constata la aprobación de 21 hallazgos administrativos, 10 hallazgos administrativos con incidencia disciplinaria  y 4 hallazgos fiscales por valor de $ 1.327.147.515 pesos mcte,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del mes de abril de 2020.
</t>
    </r>
    <r>
      <rPr>
        <b/>
        <sz val="10"/>
        <rFont val="Arial"/>
        <family val="2"/>
      </rPr>
      <t xml:space="preserve">Indicador 2.
Auditoría de Regularidad n.° 202 </t>
    </r>
    <r>
      <rPr>
        <sz val="10"/>
        <rFont val="Arial"/>
        <family val="2"/>
      </rPr>
      <t xml:space="preserve">Subred Integrada de Servicios de Salud Sur Occidente E.S.E.: Se verifica la participación de un total de 20 personas, de conformidad con los formatos de Declaración de Independencia y Conflicto de Intereses diligenciadas y firmadas.  Se verifican memorandos de asignación de auditoría, con número de radicado 3-2019-39387. En igual medida se constata el diligenciamiento correcto de los formatos Declaración de Independencia y Conflicto de Intereses, por cada una de las personas que participaron en el desarrollo de la Auditoría, salvo lo manifestado en las observaciones.
</t>
    </r>
    <r>
      <rPr>
        <b/>
        <sz val="10"/>
        <rFont val="Arial"/>
        <family val="2"/>
      </rPr>
      <t xml:space="preserve">Auditoría de Regularidad n.° 203 </t>
    </r>
    <r>
      <rPr>
        <sz val="10"/>
        <rFont val="Arial"/>
        <family val="2"/>
      </rPr>
      <t xml:space="preserve">Fondo Financiero Distrital de Salud - FFDS: Se verifica la participación de un total de 22 personas, de conformidad con los formatos de Declaración de Independencia y Conflicto de Intereses diligenciadas y firmadas.  Se verifican memorandos de asignación de auditoría, con número de radicado 3-2019-39424 (observaciones). En igual medida se constata el diligenciamiento correcto de los formatos Declaración de Independencia y Conflicto de Intereses, por cada una de las personas que participaron en el desarrollo de la Auditoría.
</t>
    </r>
    <r>
      <rPr>
        <b/>
        <sz val="10"/>
        <rFont val="Arial"/>
        <family val="2"/>
      </rPr>
      <t>Auditoría de Regularidad n.° 204</t>
    </r>
    <r>
      <rPr>
        <sz val="10"/>
        <rFont val="Arial"/>
        <family val="2"/>
      </rPr>
      <t xml:space="preserve"> Capital Salud. Entidad Promotora de Salud del Régimen Subsidiado S.A.S.: Se verifica la participación de un total de 19 personas, de conformidad con los formatos de Declaración de Independencia y Conflicto de Intereses diligenciadas y firmadas.  Se verifican memorandos de asignación de auditoría, con número de radicado 3-2019-39383 (observaciones). En igual medida se constata el diligenciamiento correcto de los formatos Declaración de Independencia y Conflicto de Intereses, por cada una de las personas que participaron en el desarrollo de la Auditoría.
</t>
    </r>
    <r>
      <rPr>
        <b/>
        <sz val="10"/>
        <rFont val="Arial"/>
        <family val="2"/>
      </rPr>
      <t>Auditoría de Regularidad n.° 205</t>
    </r>
    <r>
      <rPr>
        <sz val="10"/>
        <rFont val="Arial"/>
        <family val="2"/>
      </rPr>
      <t xml:space="preserve"> Subred Integrada de Servicios de Salud Sur E.S.E.: Se verifica la participación de un total de 19 personas, de conformidad con los formatos de Declaración de Independencia y Conflicto de Intereses diligenciados y firmados.  Se verifican memorandos de asignación de auditoría, con número de radicado 3-2019-39388 (observaciones). En igual medida se constata el diligenciamiento correcto de los formatos Declaración de Independencia y Conflicto de Intereses, por cada una de las personas que participaron en el desarrollo de la Auditoría, salvo 1 observación.</t>
    </r>
    <r>
      <rPr>
        <b/>
        <sz val="10"/>
        <rFont val="Arial"/>
        <family val="2"/>
      </rPr>
      <t xml:space="preserve">
</t>
    </r>
  </si>
  <si>
    <t>1. Auditoría de Regularidad n.° 202 Subred Integrada de Servicios de Salud Sur Occidente E.S.E.:  No se evidencia memorando de asignación de auditoría de las siguientes personas:  JAVIER ALBERTO MORALES LONDOÑO PROFESIONAL UNIVERSITARIO 219-03; MARTHA CECILIA MIKAN CRUZ, ASESOR 1-105; AYDA CECILIA BUSTOS GALLEGO, ASESOR 105-01; LUIS FERNANDO GAMBOA GAMBOA, PROFESIONAL; LUIS CARLOS GUARIN LOPEZ, PROFESIONAL ESPECIALIZADO; LINA AZUCENA TOLOSA CONTRATISTA; ANDREA CAROLINA ORDOÑEZ SARMIENTO, ASESORA 105-01; LADY YERALDIN ROZO DICELIS,  ASESORA 105-01. No se evidencia formato diligenciado Declaración de Independencia y Conflicto de Intereses del señor SERGIO ANDRES VEGA NARVAEZ, PROFESIONAL UNIVERSITARIO 219-01, asignado a proceso auditor mediante memorando de asignación de auditoría n.°3-2019-39387.
2. Auditoría de Regularidad n.° 203 Fondo Financiero Distrital de Salud - FFDS: No se evidencia memorando de asignación de auditoría de los siguientes auditores: MARTHA CECILIA MIKAN CRUZ, ASESOR 1-105; AYDA CECILIA BUSTOS GALLEGO, ASESOR 105-01; LADY YERALDIN ROZO DICELIS,  Asesora 105-01; ELVIA MARCELA GÜIZA SALCEDO, contratista; GUILIANA ELENA JIMENEZ VALVERDE, CONTRATISTA; LUNEY CRISTINA TABORDA FIERRO, CONTRATISTA; PAULA ANDREA ACEVEDO REYES,  CONTRATISTA; JOHANA CATERINE BAYONA VARGAS, CONTRATISTA; DIANA JUDITH GOMEZ PARDO, CONTRATISTA; ANDREA CAROLINA ORDOÑEZ SARMIENTO, Asesora 105-01.
3. Auditoría de Regularidad n.° 204 Capital Salud. Entidad Promotora de Salud del Régimen Subsidiado S.A.S.:  No se evidencia memorando de asignación de auditoría de los siguientes auditores: MARTHA CECILIA MIKAN CRUZ ASESOR 1-105; AYDA CECILIA BUSTOS GALLEGO ASESOR, 105-01; MONICA JANNETH FARIAS CASAS, CONTRATISTA; MARCELA ALEJANDRA GUTIÉRREZ RAMIREZ, CONTRATISTA; ALEXANDER MESA ROMERO, CONTRATISTA; ANDREA CAROLINA ORDOÑEZ SARMIENTO, ASESORA 105-01; LADY YERALDIN ROZO DICELIS, ASESORA 105-01.
4. Auditoría de Regularidad n.° 205 Subred Integrada de Servicios de Salud Sur E.S.E.: No se evidencia memorando de asignación de auditoría de los siguientes auditores: MARTHA CECILIA MIKAN CRUZ, ASESOR 1-105; AYDA CECILIA BUSTOS GALLEGO, ASESOR 105-01; GICELA ARISLEICY MOSQUERA DELGADO, Profesional Especializado 222-07; FEDERICO SAÚL SÁNCHEZ MALAGON, CONTRATISTA; JOHANA CATERINE BAYONA VARGAS, CONTRATISTA; SONIA GIOVANNA GAITAN RODRIGUEZ, Gerente 039-01; ANDREA CAROLINA ORDOÑEZ SARMIENTO, Asesora 105-01; LADY YERALDIN ROZO DICELIS, Asesora 105-01. No se observa diligenciamiento del formato de Declaración de Independencia y Conflicto de Intereses del auditor JAIME HUMBERTO MORENO MEJIA,  Profesional Universitario 2019-01, designado mediante memorando radicado 3-2019-39388.</t>
  </si>
  <si>
    <r>
      <rPr>
        <b/>
        <sz val="10"/>
        <rFont val="Arial"/>
        <family val="2"/>
      </rPr>
      <t xml:space="preserve">Sectorial Seguridad y Convivencia
</t>
    </r>
    <r>
      <rPr>
        <sz val="10"/>
        <rFont val="Arial"/>
        <family val="2"/>
      </rPr>
      <t xml:space="preserve">
1. Acta de comité Técnico:  
A este corte las Auditorías de Regularidad a la Unidad Administrativa Especial Cuerpo Oficial de Bomberos -UAECOB #124 y la Secretaría Distrital de Seguridad, Convivencia y Justicia – SDSCJ #125 se encuentran en etapa de ejecución, por lo tanto este indicador todavía no se cumple. 
2.  Verificación de Declaraciones de Independencia y conflicto de intereses:
En la Auditoría de Regularidad No. 124 ante la Unidad Administrativa Especial Cuerpo Oficial de Bomberos -UAECOB formatos diligenciados (16/16 ) total auditores.
En la Auditoría de Regularidad No. 125 ante la Secretaría Distrital de Seguridad, Convivencia y Justicia –SDSCJ: formatos diligenciados (17/17 ) total auditores.
En conclusión se diligenciaron (33) anexos de declaración de independencia, para el total de (33) personas que ejecutaron las auditorías.</t>
    </r>
  </si>
  <si>
    <t xml:space="preserve">
0%
</t>
  </si>
  <si>
    <r>
      <rPr>
        <b/>
        <sz val="10"/>
        <rFont val="Arial"/>
        <family val="2"/>
      </rPr>
      <t>Verificación abril 30 de 2020:
Indicador 1
1. Auditoría de Regularidad n.° 214 Unidad Administrativa Especial Cuerpo Oficial de Bomberos – UAECOB:</t>
    </r>
    <r>
      <rPr>
        <sz val="10"/>
        <rFont val="Arial"/>
        <family val="2"/>
      </rPr>
      <t xml:space="preserve"> Auditoría en proceso de ejecución, fecha de inicio: 2-1-2020, finalización: 30-6-2020. Componente de Control Financiero: De conformidad con el acta n.° 7 comité técnico extraordinario del 28-4-2020 cuyo objeto estuvo el aprobar o improbar el informe final de Estados Financieros y Presupuesto, se constata la aprobación de 3 hallazgos administrativos y 2 hallazgos administrativos con incidencia disciplinaria,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del mes de abril de 2020.
</t>
    </r>
    <r>
      <rPr>
        <b/>
        <sz val="10"/>
        <rFont val="Arial"/>
        <family val="2"/>
      </rPr>
      <t xml:space="preserve">2. Auditoría de Regularidad n.° 215 Secretaria Distrital de Seguridad, Convivencia y Justicia: </t>
    </r>
    <r>
      <rPr>
        <sz val="10"/>
        <rFont val="Arial"/>
        <family val="2"/>
      </rPr>
      <t>Auditoría en proceso de ejecución, fecha de inicio: 2-1-2020, finalización: 30-6-2020. Componente de Control Financiero: De conformidad con el acta n.° 8 comité técnico del 28-4-2020 cuyo objeto estuvo el aprobar  el informe final del componente financiero, se constata la aprobación de 10 hallazgos administrativos,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del mes de abril de 2020.
i</t>
    </r>
    <r>
      <rPr>
        <b/>
        <sz val="10"/>
        <rFont val="Arial"/>
        <family val="2"/>
      </rPr>
      <t>ndicador 2.</t>
    </r>
    <r>
      <rPr>
        <sz val="10"/>
        <rFont val="Arial"/>
        <family val="2"/>
      </rPr>
      <t xml:space="preserve">
1. Auditoría de Regularidad n.° 214 Unidad Administrativa Especial Cuerpo Oficial de Bomberos – UAECOB: Se verifica la participación de un total de 16personas participantes en el equipo auditor. Se verifican memorandos de asignación de auditoría, con números de radicado 3-2019-39007, 3-2020-01117, 3-2020-04342, 3-2020-06095, 3-2020-06526, 3-2020-07336, y  03-2020-12475. En igual medida se constata el diligenciamiento correcto de los formatos Declaración de Independencia y Conflicto de Intereses, por cada una de las personas que participaron en el desarrollo de la Auditoría, salvo lo manifestado en las observaciones.
2. Auditoría de Regularidad n.° 215 Secretaria Distrital de Seguridad, Convivencia y Justicia: Se verifica la participación de un total de 17 personas en el equipo auditor. Se verifican memorandos de asignación de auditoría, con números de radicado 3-2019-38969, 3-2020-03989, 3-2020-05234 Y 3-2020-09223. En igual medida se constata el diligenciamiento correcto de los formatos Declaración de Independencia y Conflicto de Intereses, por cada una de las personas que participaron en el desarrollo de la Auditoría.</t>
    </r>
  </si>
  <si>
    <t>1. Auditoría de Regularidad n.° 214 Unidad Administrativa Especial Cuerpo Oficial de Bomberos – UAECOB: No se evidencia memorando de asignación de auditoría de la señora ALEJANDRA MARIA ANDRADE GUTIERREZ, contratista. 
2. Auditoría de Regularidad n.° 215 Secretaria Distrital de Seguridad, Convivencia y Justicia: No se evidencia memorando de asignación de auditoría de los siguientes auditores: 1. ALFONSO ALBERTO PEÑA ZAMUDIO Asesor código 105 01; 2. MARIA CLAUDIA REAL MIRANDA Asesora código 105 02.</t>
  </si>
  <si>
    <r>
      <rPr>
        <b/>
        <sz val="10"/>
        <rFont val="Arial"/>
        <family val="2"/>
      </rPr>
      <t>Sectorial Servicios Públicos</t>
    </r>
    <r>
      <rPr>
        <sz val="10"/>
        <rFont val="Arial"/>
        <family val="2"/>
      </rPr>
      <t xml:space="preserve">
1. Visita Fiscal No. 505 ante la Empresa Generadora de Energía EMGESA: tres (3) hallazgos administrativos y dos (2) hallazgos fiscales por valor de $113.617.395.822 , aprobados mediante Acta de comité técnico No. 27 del 13 de abril de 2020. Auditoría de Desempeño No. 220 ante la  Empresa Generadora de Energía EMGESA : seis (6) hallazgos administrativos, aprobados mediante Acta de comité técnico No. 14 de 5 de marzo de 2020 y ante Skynet se culminó auditoria de regularidad con 28 hallazgos administrativos de los cuales 4 con presunta incidencia fiscal por $1.624.981.189,25. En conclusión se determinaron (37) hallazgos administrativos y (6) de ellos con incidencia fiscal. Todos cumplieron con los atributos.</t>
    </r>
  </si>
  <si>
    <t xml:space="preserve">
100%</t>
  </si>
  <si>
    <r>
      <rPr>
        <b/>
        <sz val="10"/>
        <rFont val="Arial"/>
        <family val="2"/>
      </rPr>
      <t>Verificación abril 30 de 2020:
Indicador 1</t>
    </r>
    <r>
      <rPr>
        <sz val="10"/>
        <rFont val="Arial"/>
        <family val="2"/>
      </rPr>
      <t xml:space="preserve">
</t>
    </r>
    <r>
      <rPr>
        <b/>
        <sz val="10"/>
        <rFont val="Arial"/>
        <family val="2"/>
      </rPr>
      <t>Auditoría de Desempeño n.° 220 EMGESA:</t>
    </r>
    <r>
      <rPr>
        <sz val="10"/>
        <rFont val="Arial"/>
        <family val="2"/>
      </rPr>
      <t xml:space="preserve"> De conformidad con el acta n.° 14 del 5-3-2020 cuyo objeto estuvo el aprobar o improbar el informe final de la auditoría, se constata la aprobación de 6 hallazgos administrativos, contado con la verificación y aprobación de los atributos de configuración del hallazgo: criterio, condición, causa y efecto. Se valida que la totalidad de los hallazgos están relacionados a cabalidad  en el informe final de fecha 5 de marzo de 2020. </t>
    </r>
    <r>
      <rPr>
        <b/>
        <sz val="10"/>
        <rFont val="Arial"/>
        <family val="2"/>
      </rPr>
      <t xml:space="preserve">
Auditoría de Desempeño n.° 221 SKINET DE COLOMBIA S.A :  </t>
    </r>
    <r>
      <rPr>
        <sz val="10"/>
        <rFont val="Arial"/>
        <family val="2"/>
      </rPr>
      <t xml:space="preserve">De conformidad con el acta n.° 33 del 27-4-2020 cuyo objeto estuvo el aprobar o improbar el informe final de la auditoría, se constata la aprobación de 28 hallazgos administrativos y 4 hallazgos administrativos con incidencia fiscal por valor de $ 1.624.981.189,25 millones de pesos mcte, contado con la verificación y aprobación de los atributos de configuración del hallazgo: criterio, condición, causa y efecto, por parte de los responsables de la auditoría. Se valida que la totalidad de los hallazgos están relacionados a cabalidad  en el informe final de abril de 2020.
</t>
    </r>
    <r>
      <rPr>
        <b/>
        <sz val="10"/>
        <rFont val="Arial"/>
        <family val="2"/>
      </rPr>
      <t xml:space="preserve">Visita control fiscal n.° 505  EMGESA: </t>
    </r>
    <r>
      <rPr>
        <sz val="10"/>
        <rFont val="Arial"/>
        <family val="2"/>
      </rPr>
      <t xml:space="preserve">De conformidad con el acta n.° 27 del 13-4-2020 cuyo objeto estuvo el aprobar o improbar el informe final de la auditoría visita de control fiscal, se constata la aprobación de 3 hallazgos administrativos y 2 hallazgos administrativos con incidencia fiscal por valor de $ 113.617.395.822,78 millones de pesos mcte, contado con la verificación y aprobación de los atributos de configuración del hallazgo: criterio, condición, causa y efecto, por parte de los responsables de la auditoría. Se valida que la totalidad de los hallazgos están relacionados a cabalidad  en el informe final de abril de 2020.
</t>
    </r>
    <r>
      <rPr>
        <b/>
        <sz val="10"/>
        <rFont val="Arial"/>
        <family val="2"/>
      </rPr>
      <t xml:space="preserve">Auditoría de Regularidad n.° 222 Empresa de Acueducto, Alcantarillado de Bogotá, EAB - E.S.P.: </t>
    </r>
    <r>
      <rPr>
        <sz val="10"/>
        <rFont val="Arial"/>
        <family val="2"/>
      </rPr>
      <t xml:space="preserve">Auditoría en proceso de ejecución, fecha de finalización: 30-06-2020. Componente de Control Financiero: De conformidad con el acta n.° 37 comité técnico extraordinario del 30-4-2020 cuyo objeto estuvo el aprobar o improbar el informe final de Estados Financieros y Presupuesto, se constata la aprobación de 21 hallazgos administrativos,  9 hallazgos administrativos con incidencia disciplinaria y 9 hallazgos administrativos con incidencia fiscal por valor de $ 30.038.557,121 millones de pesos mcte, contando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 abril de 2020.
</t>
    </r>
    <r>
      <rPr>
        <b/>
        <sz val="10"/>
        <rFont val="Arial"/>
        <family val="2"/>
      </rPr>
      <t xml:space="preserve">Auditoría de Regularidad n.° 223 Unidad Administrativa Especial de Servicios Públicos – UAESP: </t>
    </r>
    <r>
      <rPr>
        <sz val="10"/>
        <rFont val="Arial"/>
        <family val="2"/>
      </rPr>
      <t xml:space="preserve">Auditoría en proceso de ejecución, fecha de finalización: 30-06-2020. Componente de Control Financiero: De conformidad con el acta n.° 36 comité técnico extraordinario del 30-4-2020 cuyo objeto estuvo el aprobar o improbar el informe final de Estados Financieros y Presupuesto, se constata la aprobación de 22 hallazgos administrativos,  2 hallazgos administrativos con incidencia disciplinaria y 4 hallazgos administrativos con incidencia fiscal por valor de $ 4.725.465.038 millones de pesos mcte. Se valida que la totalidad de los hallazgos están relacionados a cabalidad  en el informe final de auditoría de abril de 2020.
</t>
    </r>
    <r>
      <rPr>
        <b/>
        <sz val="10"/>
        <rFont val="Arial"/>
        <family val="2"/>
      </rPr>
      <t xml:space="preserve">Auditoría de Regularidad n.° 224 Empresa de Telecomunicaciones de Bogotá S.A. E.S.P. -ETB: </t>
    </r>
    <r>
      <rPr>
        <sz val="10"/>
        <rFont val="Arial"/>
        <family val="2"/>
      </rPr>
      <t xml:space="preserve">Auditoría en proceso de ejecución, fecha de finalización: 30-06-2020. Componente de Control Financiero: De conformidad con el acta n.° 35 comité técnico extraordinario del 30-4-2020 cuyo objeto estuvo el aprobar o improbar el informe final de Estados Financieros y Presupuesto, se constata la aprobación de 2 hallazgos administrativos,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 abril de 2020.
</t>
    </r>
    <r>
      <rPr>
        <b/>
        <sz val="10"/>
        <rFont val="Arial"/>
        <family val="2"/>
      </rPr>
      <t xml:space="preserve">Auditoría de Regularidad n.° 225 Grupo Energía de Bogotá S.A. E.S.P. GEB S.A. E.S.P.:  </t>
    </r>
    <r>
      <rPr>
        <sz val="10"/>
        <rFont val="Arial"/>
        <family val="2"/>
      </rPr>
      <t xml:space="preserve">Auditoría en proceso de ejecución, fecha de finalización: 30-06-2020. Componente de Control Financiero: De conformidad con el acta n.° 34 comité técnico extraordinario del 28-4-2020 cuyo objeto estuvo el aprobar o improbar el informe final de Estados Financieros y Presupuesto, se constata la aprobación de 5 hallazgos administrativos,  contado con la verificación y aprobación de los atributos de configuración del hallazgo: criterio, condición, causa y efecto, por parte de los responsables de la auditoría. Se valida que la totalidad de los hallazgos están relacionados a cabalidad  en el informe final de auditoría de abril de 2020.
</t>
    </r>
    <r>
      <rPr>
        <b/>
        <sz val="10"/>
        <color theme="1"/>
        <rFont val="Arial"/>
        <family val="2"/>
      </rPr>
      <t>Auditoría de Regularidad n.° 226 Trasportadora de Gas Internacional S.A. ESP.P.:</t>
    </r>
    <r>
      <rPr>
        <sz val="10"/>
        <rFont val="Arial"/>
        <family val="2"/>
      </rPr>
      <t xml:space="preserve">   Auditoría en proceso de ejecución, fecha de inicio: 6-3-2020; fecha de finalización: 30-06-2020. No se encuentran documentos tendientes a la evaluación del Componente de Control Financiero.
</t>
    </r>
    <r>
      <rPr>
        <b/>
        <sz val="10"/>
        <rFont val="Arial"/>
        <family val="2"/>
      </rPr>
      <t>Auditoría de Regularidad n.° 227 Américas Business Process Services S.A.:</t>
    </r>
    <r>
      <rPr>
        <sz val="10"/>
        <rFont val="Arial"/>
        <family val="2"/>
      </rPr>
      <t xml:space="preserve">  Auditoría en proceso de ejecución, fecha de inicio: 29-4-2020; fecha de finalización: 7-7-2020. No se encuentran documentos tendientes a la evaluación del Componente de Control Financiero.</t>
    </r>
  </si>
  <si>
    <r>
      <rPr>
        <b/>
        <sz val="10"/>
        <rFont val="Arial"/>
        <family val="2"/>
      </rPr>
      <t>Auditoría de Regularidad n.° 223 Unidad Administrativa Especial de Servicios Públicos – UAESP:</t>
    </r>
    <r>
      <rPr>
        <sz val="10"/>
        <rFont val="Arial"/>
        <family val="2"/>
      </rPr>
      <t xml:space="preserve"> No se observa en el acta n.° 36 comité técnico extraordinario del 30-4-2020  la verificación y aprobación de los atributos de configuración del hallazgo: criterio, condición, causa y efecto.
</t>
    </r>
    <r>
      <rPr>
        <b/>
        <sz val="6"/>
        <rFont val="Arial"/>
        <family val="2"/>
      </rPr>
      <t/>
    </r>
  </si>
  <si>
    <t>2. Verificación de Declaraciones de independencia y conflicto de intereses así:
Visita Fiscal Emgesa código 505 con 8 declaraciones de independencia.
Auditoria Desempeño Emgesa desemp  código 220 con 13 declaraciones de independencia.
Auditoria de Regularidad Skynet código 221 con 11 declaraciones de independencia.
Auditoria de Regularidad Eaab código 222 con 15 declaraciones de independencia.
Auditoria de Regularidad Uaesp código 223 con 16 declaraciones de independencia.
Auditoria de Regularidad ETB código 224 con 14 declaraciones de independencia.
Auditoria de Regularidad GEB código 225 con 17 declaraciones de independencia.
Auditoria de Regularidad TGI código 226 con 12declaraciones de independencia.
En conclusión se diligenciaron (106) anexos de declaración de independencia, para (106) personas que ejecutaron las auditorías.</t>
  </si>
  <si>
    <r>
      <rPr>
        <b/>
        <sz val="10"/>
        <rFont val="Arial"/>
        <family val="2"/>
      </rPr>
      <t>Indicador 2:</t>
    </r>
    <r>
      <rPr>
        <sz val="10"/>
        <rFont val="Arial"/>
        <family val="2"/>
      </rPr>
      <t xml:space="preserve">
Auditoría de Desempeño n.° 220 EMGESA: Se verifica la participación de un total de 13 personas, 11 corresponden al  equipo auditor y 2 personas de poyo. Se verifican memorandos de asignación de auditoría, con números de radicado 3-2019-39303, 3-2020-06540, 3-2020-04217 y 3-2020-05505. En igual medida se constata el diligenciamiento correcto de los formatos “DECLARACIÓN DE INDEPENDENCIA Y CONFLICTO DE INTERESES”, por cada una de las personas que participaron en el desarrollo de la Auditoría. Los documentos referidos con anterioridad se encuentran en el repositorio de información de trazabilidad en la Intranet de la Contraloría de Bogotá. 
Auditoría de Desempeño n.° 221 SKINET DE COLOMBIA S.A : Se verifica la participación de un total de 10 personas, 9 corresponden al  equipo auditor y 1 persona de poyo. Se verifican memorandos de asignación de auditoría, con números de radicado 3-2019-39291, 3-2020-03647 y  3-2020-04080.En igual medida se constata el diligenciamiento correcto de los formatos Declaración de Independencia y Conflicto de Intereses, por cada una de las personas que participaron en el desarrollo de la Auditoría. 
Visita control fiscal n.° 505  EMGESA: Se verifica la participación de un total de 8 personas, 7 corresponden al  equipo auditor y 1 persona de poyo. Se verifican memorandos de asignación de auditoría, con números de radicado 3-2020-08810, 3-2020-09167 y  3-2020-09921.En igual medida se constata el diligenciamiento correcto de los formatos Declaración de Independencia y Conflicto de Intereses, por cada una de las personas que participaron en el desarrollo de la Auditoría. 
Auditoría de Regularidad n.° 222 Empresa de Acueducto, Alcantarillado de Bogotá, EAB - E.S.P.: Se verifica la participación de un total de 15 personas, 13 corresponden al  equipo auditor y 2 personas de poyo. Se verifican memorandos de asignación de auditoría, con números de radicado 3-2019-39296, 3-2020-00951, 3-2020-05132 y  3-2020-06927.En igual medida se constata el diligenciamiento correcto de los formatos Declaración de Independencia y Conflicto de Intereses, por cada una de las personas que participaron en el desarrollo de la Auditoría.
Auditoría de Regularidad n.° 223 Unidad Administrativa Especial de Servicios Públicos – UAESP: Se verifica la participación de un total de 16 personas, 15 corresponden al  equipo auditor y 1 persona de poyo. Se verifican memorandos de asignación de auditoría, con números de radicado 3-2019-39299, 3-2020-00281, 3-2020-01190,3-2020-05134, 03-2020-08936, y  03-2020-09226. En igual medida se constata el diligenciamiento correcto de los formatos Declaración de Independencia y Conflicto de Intereses, por cada una de las personas que participaron en el desarrollo de la Auditoría.
Auditoría de Regularidad n.° 224 Empresa de Telecomunicaciones de Bogotá S.A. E.S.P. -ETB: Se verifica la participación de un total de 14 personas, 12 corresponden al  equipo auditor y 2 personas de poyo. Se verifican memorandos de asignación de auditoría, con números de radicado 3-2019-39294, 3-2020-01680, 3-2020-06267, 3-2020-08162,  y  03-2020-08913. En igual medida se constata el diligenciamiento correcto de los formatos Declaración de Independencia y Conflicto de Intereses, por cada una de las personas que participaron en el desarrollo de la Auditoría.
Auditoría de Regularidad n.° 225 Grupo Energía de Bogotá S.A. E.S.P. GEB S.A. E.S.P.:  Se verifica la participación de un total de 17 personas, 13 corresponden al  equipo auditor y 4 personas de poyo. Se verifican memorandos de asignación de auditoría, con números de radicado 3-2019-39322, 3-2020-00289, 3-2020-00261, 3-2020-00248, 3-2020-03928, 3-2020-05942, 3-2020-06545, 3-2020-08912 y  03-2020-09920. En igual medida se constata el diligenciamiento correcto de los formatos Declaración de Independencia y Conflicto de Intereses, por cada una de las personas que participaron en el desarrollo de la Auditoría.
Auditoría de Regularidad n.° 226 Trasportadora de Gas Internacional S.A. ESP.P.:  Se verifica la participación de un total de 15 personas, 14 corresponden al  equipo auditor y 1 persona de poyo. Se verifican memorandos de asignación de auditoría, con números de radicado 3-2020-08338, 3-2020-08554, 3-2020-09121, y  03-2020-09649. En igual medida se constata el diligenciamiento correcto de los formatos Declaración de Independencia y  Conflicto de Intereses, por cada una de las personas que participaron en el desarrollo de la Auditoría, salvo las mencionadas en las observaciones.
Auditoría de Regularidad n.° 227 Américas Business Process Services S.A.:  Se verifica la participación de un total de 9 personas, 8 corresponden al  equipo auditor y 1 persona de poyo. Se verifica memorandos de asignación de auditoría, con número de radicado 03-2020-11677. En igual medida se constata el diligenciamiento correcto de los formatos Declaración de Independencia y  Conflicto de Intereses, por cada una de las personas que participaron en el desarrollo de la Auditoría.
</t>
    </r>
  </si>
  <si>
    <t>Auditoría de Desempeño n.° 220 EMGESA: No se evidencia memorando de asignación de auditoría de la persona de apoyo Constanza Faridy Teuta Gomez, Asesora 105-2
Auditoría de Desempeño n.° 221 SKINET DE COLOMBIA S.A Se evidencia diligenciamiento del formato DECLARACIÓN DE INDEPENDENCIA Y CONFLICTO DE INTERESES por parte de la señora Yolima Corredor Romero, sin encontrar  memorando de asignación de auditoría.  Contando a ésta última, sería un total de 11 personas en el desarrollo y ejecución de la auditoría.
Visita control fiscal n.° 505  EMGESA: No se evidencia memorando de asignación de auditoría de la señora Yolima Corredor  Romero, asesor 105-02.
Auditoría de Regularidad n.° 224 Empresa de Telecomunicaciones de Bogotá S.A. E.S.P. -ETB: No se evidencia memorando de asignación de auditoría de la señora Yolima Corredor  Romero, asesor 105-02.
Auditoría de Regularidad n.° 225 Grupo Energía de Bogotá S.A. E.S.P. GEB S.A. E.S.P.:  No se evidencia memorando de asignación de auditoría de la señora Constanza Faridy Teuta Gomez, asesor 105-02.
Auditoría de Regularidad n.° 226 Trasportadora de Gas Internacional S.A. ESP.P.:  No se evidencia memorando de asignación de auditoría de la señora Constanza Faridy Teuta Gomez  (asesor 105-02), Yolima Corredor Romero (asesor 105-02). No se evidencia Declaración de Independencia y  Conflicto de Intereses, de la señora Marta Inés puentes gallo que según memorando de asignación 3-2020-08338, figura como Gerente-039-01. 
Auditoría de Regularidad n.° 227 Américas Business Process Services S.A.: los formatos Declaración de Independencia y  Conflicto de Intereses de los señores José Alejandro López Arciniegas y Francisco José Trujillo Cortes, no tienen firma manuscrita, sin embargo adjunto al formato citado, se anexan los correos se los señores en mención, manifestando que no tienen impresora para imprimir el formato e indican que no presentan impedimento ni conflicto de interés en el desarrollo de la Auditoría.</t>
  </si>
  <si>
    <r>
      <rPr>
        <b/>
        <sz val="10"/>
        <rFont val="Arial"/>
        <family val="2"/>
      </rPr>
      <t>Seguimiento abril  30 de 2020:
Gestión de acceso a usuarios:</t>
    </r>
    <r>
      <rPr>
        <sz val="10"/>
        <rFont val="Arial"/>
        <family val="2"/>
      </rPr>
      <t xml:space="preserve">  Se elaboraron los informes correspondientes al primer trimestre del año sobre la seguridad lógica de los sistemas de información SIGESPRO, SIVICOF y PREFIS. Durante este periodo no se registraron accesos no autorizados. 
Igualmente, se ha dado cumplimiento al Procedimiento de Control de Acceso a Usuarios, para la administración de cuentas de usuarios asignados a funcionarios,  contratistas y terceras partes, para el acceso a la red, correo electrónico y los sistemas de información de manera segura de la Contraloría de Bogotá, D.C.
</t>
    </r>
    <r>
      <rPr>
        <b/>
        <sz val="10"/>
        <rFont val="Arial"/>
        <family val="2"/>
      </rPr>
      <t>Incidentes de seguridad:</t>
    </r>
    <r>
      <rPr>
        <sz val="10"/>
        <rFont val="Arial"/>
        <family val="2"/>
      </rPr>
      <t xml:space="preserve"> No se han reportado incidentes de seguridad relacionados con la extracción o alteración de información de bases de datos.</t>
    </r>
  </si>
  <si>
    <r>
      <rPr>
        <b/>
        <sz val="10"/>
        <rFont val="Arial"/>
        <family val="2"/>
      </rPr>
      <t>Verificación abril 30 de 2020:</t>
    </r>
    <r>
      <rPr>
        <sz val="10"/>
        <rFont val="Arial"/>
        <family val="2"/>
      </rPr>
      <t xml:space="preserve">
Respecto a la actividad de Revisión periódica de la seguridad lógica de acceso a los sistemas SIVICOF, SIGESPRO y PREFIS, Se constataron los informes sobre la seguridad lógica de los sistemas de información SIGESPRO. SIVICOF y PREFIS, del periodo enero a marzo  del 2020, en ninguno de ellos se presentaron incidentes de seguridad. Estos informes reposan en la carpeta compartida de la Dirección de TIC.
No se observaron reportes de mesas  de servicio donde se reporten incidentes de seguridad, salvo el caso mesa de servicio No. 777 -im 240299-2-777 reportado por Grupo de Respuesta a Emergencias Cibernéticas de Colombia – colCERT, el cual correspondió a una alerta que no afectó la seguridad de la información.
</t>
    </r>
  </si>
  <si>
    <r>
      <rPr>
        <b/>
        <sz val="10"/>
        <rFont val="Arial"/>
        <family val="2"/>
      </rPr>
      <t>Seguimiento abril  30 de 2020:</t>
    </r>
    <r>
      <rPr>
        <sz val="10"/>
        <rFont val="Arial"/>
        <family val="2"/>
      </rPr>
      <t xml:space="preserve">
Según comunicaciones 3-2020-11409, 3-2020-11159 y 3-2020-11621 dirigidas a la Dirección Administrativa, se hacen algunas observaciones a los estudios previos a la contratación del servicio de Vigilancia. De igual forma, con radicado No. 3-2020-11737, se hace la devolucion del proceso de intermediación de seguros.
El soporte de radicacion de los procesos contractuales es el libro de radicacion el cual se encuentra actualmente en la oficina de la subdireccion. Se puede establecer que en el aplicativo secop 2 se celebraron 250 contratos los cuales se verificaron uno a uno por parte de la subdireccion de Contratacion.</t>
    </r>
  </si>
  <si>
    <r>
      <rPr>
        <b/>
        <sz val="10"/>
        <rFont val="Arial"/>
        <family val="2"/>
      </rPr>
      <t>Verificación abril 30 de 2020:</t>
    </r>
    <r>
      <rPr>
        <sz val="10"/>
        <rFont val="Arial"/>
        <family val="2"/>
      </rPr>
      <t xml:space="preserve">
Se verificó el radicado 3-2020-11409 de la Subdirección Financiera, dirigido a la Directora Administrativa y Financiera, en respuesta a las observaciones remitidas en radicado No. 3-2020-11266.                                                                                                                                                                                                                                                                                                                                                                                                                                                                                                                                                                                                                                                     
Se verificó el memorando radicado No. 3-2020-11621, de la subdirección de Servicios Generales, dirigido a la Directora Administrativa y Financiera, en respuesta al memorando No. 3-2020-11266. Se constató la existencia del memorando No.3-2020-11159, mediante el cual la Subdirección de Contratación, envío a la Dirección Administrativa y Financiera las observaciones al estudio previo del proceso de vigilancia y seguridad.                                                                                                                                                                                                                                                                                                                                        
Respecto del proceso de intermediación de seguros, se verificó el radicado No. 3-2020-11737, a través de cual, la subdirección de contratación, responde a la Dirección Administrativa y Financiera el radicado No. 3-2020-11108, informando los ajustes que se deben solicitar sobre el estudio previo.                                                                                                                            
En los dos procesos evaluados, se evidencia una detallada revisión a los documentos precontractuales, por parte de la Subdirección de Contratación, con lo que se reduce  la probabilidad de ocurrencia o materialización del riesgo.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</si>
</sst>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3" x14ac:knownFonts="1">
    <font>
      <sz val="11"/>
      <color theme="1"/>
      <name val="Calibri"/>
      <family val="2"/>
      <scheme val="minor"/>
    </font>
    <font>
      <b/>
      <sz val="14"/>
      <color theme="1"/>
      <name val="Calibri"/>
      <family val="2"/>
      <scheme val="minor"/>
    </font>
    <font>
      <sz val="10"/>
      <name val="Arial"/>
      <family val="2"/>
    </font>
    <font>
      <sz val="12"/>
      <name val="Arial"/>
      <family val="2"/>
    </font>
    <font>
      <sz val="10"/>
      <color theme="1"/>
      <name val="Arial"/>
      <family val="2"/>
    </font>
    <font>
      <b/>
      <sz val="10"/>
      <color theme="1"/>
      <name val="Arial"/>
      <family val="2"/>
    </font>
    <font>
      <sz val="10"/>
      <color rgb="FF000000"/>
      <name val="Arial"/>
      <family val="2"/>
    </font>
    <font>
      <b/>
      <sz val="14"/>
      <color theme="1"/>
      <name val="Arial"/>
      <family val="2"/>
    </font>
    <font>
      <sz val="11"/>
      <color theme="1"/>
      <name val="Calibri"/>
      <family val="2"/>
      <scheme val="minor"/>
    </font>
    <font>
      <sz val="11"/>
      <color theme="1"/>
      <name val="Arial"/>
      <family val="2"/>
    </font>
    <font>
      <sz val="10"/>
      <color rgb="FFFF0000"/>
      <name val="Arial"/>
      <family val="2"/>
    </font>
    <font>
      <sz val="10"/>
      <color rgb="FFFF0000"/>
      <name val="Calibri"/>
      <family val="2"/>
      <scheme val="minor"/>
    </font>
    <font>
      <sz val="10"/>
      <name val="Calibri"/>
      <family val="2"/>
      <scheme val="minor"/>
    </font>
    <font>
      <b/>
      <sz val="10"/>
      <color indexed="10"/>
      <name val="Arial"/>
      <family val="2"/>
    </font>
    <font>
      <sz val="11"/>
      <name val="Calibri"/>
      <family val="2"/>
      <scheme val="minor"/>
    </font>
    <font>
      <sz val="10"/>
      <color theme="1"/>
      <name val="Calibri"/>
      <family val="2"/>
      <scheme val="minor"/>
    </font>
    <font>
      <i/>
      <sz val="10"/>
      <name val="Arial"/>
      <family val="2"/>
    </font>
    <font>
      <sz val="8"/>
      <name val="Calibri"/>
      <family val="2"/>
      <scheme val="minor"/>
    </font>
    <font>
      <b/>
      <sz val="9"/>
      <name val="Arial"/>
      <family val="2"/>
    </font>
    <font>
      <b/>
      <sz val="10"/>
      <name val="Arial"/>
      <family val="2"/>
    </font>
    <font>
      <b/>
      <sz val="10"/>
      <color rgb="FFFF0000"/>
      <name val="Arial"/>
      <family val="2"/>
    </font>
    <font>
      <b/>
      <sz val="11"/>
      <name val="Arial"/>
      <family val="2"/>
    </font>
    <font>
      <b/>
      <sz val="8"/>
      <name val="Arial"/>
      <family val="2"/>
    </font>
    <font>
      <b/>
      <u/>
      <sz val="10"/>
      <name val="Arial"/>
      <family val="2"/>
    </font>
    <font>
      <b/>
      <sz val="10"/>
      <name val="Calibri"/>
      <family val="2"/>
      <scheme val="minor"/>
    </font>
    <font>
      <b/>
      <sz val="16"/>
      <name val="Calibri"/>
      <family val="2"/>
      <scheme val="minor"/>
    </font>
    <font>
      <sz val="9"/>
      <color indexed="81"/>
      <name val="Tahoma"/>
      <family val="2"/>
    </font>
    <font>
      <b/>
      <sz val="9"/>
      <color indexed="81"/>
      <name val="Tahoma"/>
      <family val="2"/>
    </font>
    <font>
      <sz val="11"/>
      <color rgb="FF000000"/>
      <name val="Calibri"/>
      <family val="2"/>
    </font>
    <font>
      <i/>
      <sz val="10"/>
      <color theme="1"/>
      <name val="Arial"/>
      <family val="2"/>
    </font>
    <font>
      <b/>
      <i/>
      <sz val="10"/>
      <color theme="1"/>
      <name val="Arial"/>
      <family val="2"/>
    </font>
    <font>
      <sz val="10"/>
      <color rgb="FF4D5156"/>
      <name val="Arial"/>
      <family val="2"/>
    </font>
    <font>
      <b/>
      <sz val="6"/>
      <name val="Arial"/>
      <family val="2"/>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2"/>
        <bgColor indexed="64"/>
      </patternFill>
    </fill>
    <fill>
      <patternFill patternType="solid">
        <fgColor theme="4" tint="0.79998168889431442"/>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50"/>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bottom/>
      <diagonal/>
    </border>
    <border>
      <left style="thin">
        <color auto="1"/>
      </left>
      <right style="medium">
        <color indexed="64"/>
      </right>
      <top/>
      <bottom/>
      <diagonal/>
    </border>
    <border>
      <left/>
      <right/>
      <top style="thin">
        <color auto="1"/>
      </top>
      <bottom style="thin">
        <color indexed="64"/>
      </bottom>
      <diagonal/>
    </border>
    <border>
      <left/>
      <right/>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top/>
      <bottom style="thin">
        <color indexed="64"/>
      </bottom>
      <diagonal/>
    </border>
  </borders>
  <cellStyleXfs count="5">
    <xf numFmtId="0" fontId="0" fillId="0" borderId="0"/>
    <xf numFmtId="0" fontId="2"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96">
    <xf numFmtId="0" fontId="0" fillId="0" borderId="0" xfId="0"/>
    <xf numFmtId="0" fontId="9" fillId="0" borderId="0" xfId="0" applyFont="1"/>
    <xf numFmtId="0" fontId="9" fillId="0" borderId="0" xfId="0" applyFont="1" applyBorder="1"/>
    <xf numFmtId="0" fontId="4" fillId="0" borderId="0" xfId="0" applyFont="1"/>
    <xf numFmtId="0" fontId="9" fillId="0" borderId="0" xfId="0" applyFont="1" applyAlignment="1">
      <alignment vertical="center"/>
    </xf>
    <xf numFmtId="0" fontId="0" fillId="0" borderId="0" xfId="0" applyAlignment="1">
      <alignment vertical="center"/>
    </xf>
    <xf numFmtId="0" fontId="4" fillId="0" borderId="0" xfId="0" applyFont="1" applyFill="1"/>
    <xf numFmtId="14" fontId="4" fillId="0" borderId="0" xfId="0" applyNumberFormat="1" applyFont="1" applyFill="1" applyBorder="1" applyAlignment="1">
      <alignment horizontal="center" vertical="center" wrapText="1"/>
    </xf>
    <xf numFmtId="0" fontId="5" fillId="3" borderId="7" xfId="0" applyFont="1" applyFill="1" applyBorder="1" applyAlignment="1">
      <alignment vertical="center" wrapText="1"/>
    </xf>
    <xf numFmtId="0" fontId="2" fillId="2" borderId="2" xfId="0" applyFont="1" applyFill="1" applyBorder="1"/>
    <xf numFmtId="0" fontId="2" fillId="2" borderId="5" xfId="0" applyFont="1" applyFill="1" applyBorder="1"/>
    <xf numFmtId="0" fontId="10" fillId="2" borderId="5" xfId="0" applyFont="1" applyFill="1" applyBorder="1"/>
    <xf numFmtId="0" fontId="2" fillId="0" borderId="5" xfId="1" applyFont="1" applyBorder="1" applyAlignment="1" applyProtection="1">
      <alignment vertical="center" wrapText="1"/>
      <protection locked="0"/>
    </xf>
    <xf numFmtId="0" fontId="2" fillId="0" borderId="5" xfId="1" applyFont="1" applyBorder="1" applyAlignment="1" applyProtection="1">
      <alignment horizontal="justify" vertical="center" wrapText="1"/>
      <protection locked="0"/>
    </xf>
    <xf numFmtId="14" fontId="2" fillId="0" borderId="5" xfId="1" applyNumberFormat="1" applyFont="1" applyBorder="1" applyAlignment="1" applyProtection="1">
      <alignment vertical="center" wrapText="1"/>
      <protection locked="0"/>
    </xf>
    <xf numFmtId="0" fontId="2" fillId="0" borderId="5" xfId="1" applyFont="1" applyBorder="1" applyAlignment="1">
      <alignment vertical="center" wrapText="1"/>
    </xf>
    <xf numFmtId="0" fontId="2" fillId="0" borderId="0" xfId="1" applyProtection="1"/>
    <xf numFmtId="0" fontId="19" fillId="10" borderId="5" xfId="0" applyFont="1" applyFill="1" applyBorder="1" applyAlignment="1" applyProtection="1">
      <alignment horizontal="center" vertical="center" wrapText="1"/>
    </xf>
    <xf numFmtId="0" fontId="18" fillId="9" borderId="5" xfId="0" applyFont="1" applyFill="1" applyBorder="1" applyAlignment="1" applyProtection="1">
      <alignment vertical="center" wrapText="1"/>
    </xf>
    <xf numFmtId="0" fontId="19" fillId="9" borderId="5" xfId="1" applyFont="1" applyFill="1" applyBorder="1" applyAlignment="1" applyProtection="1">
      <alignment vertical="center" wrapText="1"/>
    </xf>
    <xf numFmtId="0" fontId="19" fillId="11" borderId="5" xfId="0" applyFont="1" applyFill="1" applyBorder="1" applyAlignment="1" applyProtection="1">
      <alignment horizontal="center" vertical="center" wrapText="1"/>
    </xf>
    <xf numFmtId="0" fontId="19" fillId="12" borderId="5" xfId="0" applyFont="1" applyFill="1" applyBorder="1" applyAlignment="1" applyProtection="1">
      <alignment horizontal="center" vertical="center" wrapText="1"/>
    </xf>
    <xf numFmtId="0" fontId="19" fillId="13" borderId="5" xfId="0" applyFont="1" applyFill="1" applyBorder="1" applyAlignment="1" applyProtection="1">
      <alignment horizontal="center" vertical="center" wrapText="1"/>
    </xf>
    <xf numFmtId="0" fontId="19" fillId="9" borderId="5" xfId="1" applyFont="1" applyFill="1" applyBorder="1" applyAlignment="1" applyProtection="1">
      <alignment horizontal="center" vertical="center" textRotation="89" wrapText="1"/>
    </xf>
    <xf numFmtId="0" fontId="19" fillId="9" borderId="5" xfId="1" applyFont="1" applyFill="1" applyBorder="1" applyAlignment="1">
      <alignment vertical="center" wrapText="1"/>
    </xf>
    <xf numFmtId="0" fontId="17" fillId="0" borderId="0" xfId="0" applyFont="1" applyFill="1" applyBorder="1" applyAlignment="1" applyProtection="1">
      <alignment horizontal="center" vertical="center" wrapText="1"/>
    </xf>
    <xf numFmtId="0" fontId="2" fillId="0" borderId="0" xfId="1" applyFont="1" applyFill="1" applyBorder="1" applyAlignment="1" applyProtection="1">
      <alignment vertical="center" wrapText="1"/>
      <protection locked="0"/>
    </xf>
    <xf numFmtId="0" fontId="2" fillId="0" borderId="0" xfId="1" applyFont="1" applyFill="1" applyBorder="1" applyAlignment="1">
      <alignment vertical="center" wrapText="1"/>
    </xf>
    <xf numFmtId="0" fontId="2" fillId="0" borderId="0" xfId="1" applyFont="1" applyFill="1" applyBorder="1" applyAlignment="1" applyProtection="1">
      <alignment horizontal="center" vertical="center" wrapText="1"/>
      <protection locked="0"/>
    </xf>
    <xf numFmtId="14" fontId="2" fillId="0" borderId="0" xfId="1" applyNumberFormat="1" applyFont="1" applyFill="1" applyBorder="1" applyAlignment="1" applyProtection="1">
      <alignment vertical="center" wrapText="1"/>
      <protection locked="0"/>
    </xf>
    <xf numFmtId="14" fontId="2" fillId="2" borderId="0" xfId="0" applyNumberFormat="1" applyFont="1" applyFill="1" applyBorder="1" applyAlignment="1">
      <alignment horizontal="center" vertical="center" wrapText="1"/>
    </xf>
    <xf numFmtId="0" fontId="2" fillId="2" borderId="0" xfId="0" applyFont="1" applyFill="1" applyBorder="1" applyAlignment="1"/>
    <xf numFmtId="0" fontId="4" fillId="2" borderId="0" xfId="0" applyFont="1" applyFill="1" applyBorder="1" applyAlignment="1"/>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Border="1"/>
    <xf numFmtId="9" fontId="4" fillId="0" borderId="7"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Border="1" applyAlignment="1">
      <alignment wrapText="1"/>
    </xf>
    <xf numFmtId="0" fontId="4" fillId="2" borderId="0" xfId="0" applyFont="1" applyFill="1" applyBorder="1" applyAlignment="1">
      <alignment wrapText="1"/>
    </xf>
    <xf numFmtId="0" fontId="0" fillId="0" borderId="0" xfId="0" applyAlignment="1">
      <alignment wrapText="1"/>
    </xf>
    <xf numFmtId="0" fontId="9" fillId="0" borderId="0" xfId="0" applyFont="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14" fontId="2" fillId="2" borderId="13" xfId="0" applyNumberFormat="1" applyFont="1" applyFill="1" applyBorder="1" applyAlignment="1">
      <alignment horizontal="left"/>
    </xf>
    <xf numFmtId="14" fontId="12" fillId="2" borderId="13" xfId="0" applyNumberFormat="1" applyFont="1" applyFill="1" applyBorder="1" applyAlignment="1">
      <alignment horizontal="left"/>
    </xf>
    <xf numFmtId="0" fontId="2" fillId="0" borderId="5" xfId="1" applyFont="1" applyBorder="1" applyAlignment="1" applyProtection="1">
      <alignment horizontal="center" vertical="center" wrapText="1"/>
      <protection locked="0"/>
    </xf>
    <xf numFmtId="14" fontId="2" fillId="0" borderId="5" xfId="1" applyNumberFormat="1" applyFont="1" applyBorder="1" applyAlignment="1" applyProtection="1">
      <alignment horizontal="center" vertical="center" wrapText="1"/>
      <protection locked="0"/>
    </xf>
    <xf numFmtId="0" fontId="2" fillId="0" borderId="5" xfId="1" applyFont="1" applyBorder="1" applyAlignment="1">
      <alignment horizontal="center" vertical="center" wrapText="1"/>
    </xf>
    <xf numFmtId="0" fontId="2" fillId="0" borderId="5" xfId="1" applyFont="1" applyFill="1" applyBorder="1" applyAlignment="1" applyProtection="1">
      <alignment horizontal="center" vertical="center" wrapText="1"/>
      <protection locked="0"/>
    </xf>
    <xf numFmtId="0" fontId="18" fillId="9" borderId="5" xfId="0" applyFont="1" applyFill="1" applyBorder="1" applyAlignment="1" applyProtection="1">
      <alignment horizontal="center" vertical="center" wrapText="1"/>
    </xf>
    <xf numFmtId="0" fontId="19" fillId="9" borderId="5" xfId="0" applyFont="1" applyFill="1" applyBorder="1" applyAlignment="1" applyProtection="1">
      <alignment horizontal="center" vertical="center" wrapText="1"/>
    </xf>
    <xf numFmtId="0" fontId="19" fillId="9" borderId="5" xfId="1" applyFont="1" applyFill="1" applyBorder="1" applyAlignment="1" applyProtection="1">
      <alignment horizontal="center" vertical="center" wrapText="1"/>
    </xf>
    <xf numFmtId="0" fontId="19" fillId="9" borderId="5" xfId="1" applyFont="1" applyFill="1" applyBorder="1" applyAlignment="1" applyProtection="1">
      <alignment horizontal="center" vertical="center" textRotation="90" wrapText="1"/>
    </xf>
    <xf numFmtId="0" fontId="17" fillId="0" borderId="0" xfId="0" applyFont="1" applyFill="1" applyAlignment="1" applyProtection="1">
      <alignment horizontal="center" vertical="center" wrapText="1"/>
    </xf>
    <xf numFmtId="0" fontId="2" fillId="0" borderId="0" xfId="1" applyFont="1" applyBorder="1" applyAlignment="1" applyProtection="1">
      <alignment horizontal="left" vertical="center" wrapText="1"/>
      <protection locked="0"/>
    </xf>
    <xf numFmtId="0" fontId="2" fillId="0" borderId="0" xfId="1"/>
    <xf numFmtId="0" fontId="4" fillId="7" borderId="5" xfId="0" applyFont="1" applyFill="1" applyBorder="1" applyAlignment="1">
      <alignment horizontal="center" vertical="center" wrapText="1"/>
    </xf>
    <xf numFmtId="0" fontId="2" fillId="0" borderId="4" xfId="1" applyFont="1" applyFill="1" applyBorder="1" applyAlignment="1" applyProtection="1">
      <alignment horizontal="center" vertical="center" wrapText="1"/>
      <protection locked="0"/>
    </xf>
    <xf numFmtId="0" fontId="19" fillId="0" borderId="5" xfId="1" applyFont="1" applyFill="1" applyBorder="1" applyAlignment="1" applyProtection="1">
      <alignment horizontal="center" vertical="center" wrapText="1"/>
      <protection locked="0"/>
    </xf>
    <xf numFmtId="0" fontId="19" fillId="0" borderId="5" xfId="1" applyFont="1" applyFill="1" applyBorder="1" applyAlignment="1" applyProtection="1">
      <alignment horizontal="center" vertical="center" wrapText="1"/>
    </xf>
    <xf numFmtId="1" fontId="19" fillId="8" borderId="5" xfId="4" applyNumberFormat="1" applyFont="1" applyFill="1" applyBorder="1" applyAlignment="1" applyProtection="1">
      <alignment horizontal="center" vertical="center" wrapText="1"/>
    </xf>
    <xf numFmtId="2" fontId="19" fillId="8" borderId="5" xfId="4" applyNumberFormat="1" applyFont="1" applyFill="1" applyBorder="1" applyAlignment="1" applyProtection="1">
      <alignment horizontal="center" vertical="center" wrapText="1"/>
    </xf>
    <xf numFmtId="2" fontId="19" fillId="0" borderId="5" xfId="4" applyNumberFormat="1" applyFont="1" applyFill="1" applyBorder="1" applyAlignment="1" applyProtection="1">
      <alignment horizontal="center" vertical="center" wrapText="1"/>
      <protection locked="0"/>
    </xf>
    <xf numFmtId="0" fontId="2" fillId="0" borderId="2" xfId="1" applyFont="1" applyFill="1" applyBorder="1" applyAlignment="1" applyProtection="1">
      <alignment horizontal="justify" vertical="center" wrapText="1"/>
      <protection locked="0"/>
    </xf>
    <xf numFmtId="9" fontId="19" fillId="0" borderId="2" xfId="3" applyNumberFormat="1" applyFont="1" applyFill="1" applyBorder="1" applyAlignment="1" applyProtection="1">
      <alignment horizontal="center" vertical="center" wrapText="1"/>
      <protection locked="0"/>
    </xf>
    <xf numFmtId="0" fontId="19" fillId="0" borderId="2" xfId="1" applyFont="1" applyFill="1" applyBorder="1" applyAlignment="1" applyProtection="1">
      <alignment horizontal="center" vertical="center" wrapText="1"/>
      <protection locked="0"/>
    </xf>
    <xf numFmtId="0" fontId="2" fillId="0" borderId="0" xfId="1" applyFont="1"/>
    <xf numFmtId="0" fontId="2" fillId="0" borderId="18" xfId="1" applyFont="1" applyFill="1" applyBorder="1" applyAlignment="1" applyProtection="1">
      <alignment horizontal="justify" vertical="center" wrapText="1"/>
      <protection locked="0"/>
    </xf>
    <xf numFmtId="9" fontId="2" fillId="0" borderId="19" xfId="1" applyNumberFormat="1" applyFont="1" applyFill="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protection locked="0"/>
    </xf>
    <xf numFmtId="1" fontId="2" fillId="8" borderId="5" xfId="1" applyNumberFormat="1" applyFont="1" applyFill="1" applyBorder="1" applyAlignment="1">
      <alignment horizontal="center" vertical="center" wrapText="1"/>
    </xf>
    <xf numFmtId="0" fontId="2" fillId="8" borderId="5" xfId="1" applyFont="1" applyFill="1" applyBorder="1" applyAlignment="1">
      <alignment horizontal="center" vertical="center" wrapText="1"/>
    </xf>
    <xf numFmtId="0" fontId="2" fillId="0" borderId="5" xfId="1" applyFont="1" applyFill="1" applyBorder="1" applyAlignment="1" applyProtection="1">
      <alignment horizontal="justify" vertical="top" wrapText="1"/>
      <protection locked="0"/>
    </xf>
    <xf numFmtId="9" fontId="2" fillId="0" borderId="5" xfId="1" applyNumberFormat="1" applyFont="1" applyFill="1" applyBorder="1" applyAlignment="1" applyProtection="1">
      <alignment horizontal="center" vertical="center" wrapText="1"/>
      <protection locked="0"/>
    </xf>
    <xf numFmtId="0" fontId="2" fillId="0" borderId="5" xfId="1" applyFont="1" applyFill="1" applyBorder="1" applyAlignment="1" applyProtection="1">
      <alignment horizontal="justify" vertical="center" wrapText="1"/>
      <protection locked="0"/>
    </xf>
    <xf numFmtId="0" fontId="10" fillId="0" borderId="6" xfId="1" applyFont="1" applyFill="1" applyBorder="1" applyAlignment="1" applyProtection="1">
      <alignment horizontal="center" vertical="center" wrapText="1"/>
      <protection locked="0"/>
    </xf>
    <xf numFmtId="9" fontId="2" fillId="0" borderId="5" xfId="1" applyNumberFormat="1" applyFont="1" applyFill="1" applyBorder="1" applyAlignment="1" applyProtection="1">
      <alignment horizontal="center" vertical="top" wrapText="1"/>
      <protection locked="0"/>
    </xf>
    <xf numFmtId="0" fontId="2" fillId="0" borderId="6" xfId="1" applyFont="1" applyFill="1" applyBorder="1" applyAlignment="1" applyProtection="1">
      <alignment horizontal="justify" vertical="top" wrapText="1"/>
      <protection locked="0"/>
    </xf>
    <xf numFmtId="0" fontId="2" fillId="0" borderId="5" xfId="1" applyFont="1" applyFill="1" applyBorder="1" applyAlignment="1" applyProtection="1">
      <alignment horizontal="left" vertical="center" wrapText="1"/>
      <protection locked="0"/>
    </xf>
    <xf numFmtId="0" fontId="2" fillId="0" borderId="6" xfId="1" applyFont="1" applyFill="1" applyBorder="1" applyAlignment="1" applyProtection="1">
      <alignment horizontal="justify" vertical="center" wrapText="1"/>
      <protection locked="0"/>
    </xf>
    <xf numFmtId="0" fontId="10" fillId="0" borderId="5" xfId="1" applyFont="1" applyFill="1" applyBorder="1" applyAlignment="1" applyProtection="1">
      <alignment horizontal="justify" vertical="center" wrapText="1"/>
      <protection locked="0"/>
    </xf>
    <xf numFmtId="0" fontId="5" fillId="0" borderId="0" xfId="0" applyFont="1" applyFill="1" applyAlignment="1">
      <alignment horizontal="justify" vertical="top" wrapText="1"/>
    </xf>
    <xf numFmtId="0" fontId="2" fillId="0" borderId="5" xfId="1" applyFont="1" applyFill="1" applyBorder="1" applyAlignment="1" applyProtection="1">
      <alignment horizontal="left" vertical="top" wrapText="1"/>
      <protection locked="0"/>
    </xf>
    <xf numFmtId="9" fontId="2" fillId="0" borderId="7" xfId="1" applyNumberFormat="1" applyFont="1" applyFill="1" applyBorder="1" applyAlignment="1" applyProtection="1">
      <alignment horizontal="justify" vertical="top" wrapText="1"/>
      <protection locked="0"/>
    </xf>
    <xf numFmtId="9" fontId="19" fillId="0" borderId="5" xfId="1" applyNumberFormat="1" applyFont="1" applyFill="1" applyBorder="1" applyAlignment="1" applyProtection="1">
      <alignment horizontal="left" vertical="top" wrapText="1"/>
      <protection locked="0"/>
    </xf>
    <xf numFmtId="0" fontId="19" fillId="0" borderId="5" xfId="1" applyFont="1" applyFill="1" applyBorder="1" applyAlignment="1" applyProtection="1">
      <alignment horizontal="justify" vertical="top" wrapText="1"/>
      <protection locked="0"/>
    </xf>
    <xf numFmtId="0" fontId="2" fillId="0" borderId="7" xfId="1" applyFont="1" applyFill="1" applyBorder="1" applyAlignment="1" applyProtection="1">
      <alignment horizontal="justify" vertical="top" wrapText="1"/>
      <protection locked="0"/>
    </xf>
    <xf numFmtId="9" fontId="2" fillId="0" borderId="7" xfId="1" applyNumberFormat="1" applyFont="1" applyFill="1" applyBorder="1" applyAlignment="1" applyProtection="1">
      <alignment horizontal="center" vertical="top" wrapText="1"/>
      <protection locked="0"/>
    </xf>
    <xf numFmtId="0" fontId="19" fillId="0" borderId="7" xfId="1" applyFont="1" applyFill="1" applyBorder="1" applyAlignment="1" applyProtection="1">
      <alignment horizontal="center" vertical="center" wrapText="1"/>
      <protection locked="0"/>
    </xf>
    <xf numFmtId="0" fontId="2" fillId="0" borderId="7" xfId="1" applyFont="1" applyFill="1" applyBorder="1" applyAlignment="1" applyProtection="1">
      <alignment horizontal="justify" vertical="center" wrapText="1"/>
      <protection locked="0"/>
    </xf>
    <xf numFmtId="0" fontId="2" fillId="0" borderId="17" xfId="1" applyFont="1" applyFill="1" applyBorder="1" applyAlignment="1" applyProtection="1">
      <alignment horizontal="justify" vertical="top" wrapText="1"/>
      <protection locked="0"/>
    </xf>
    <xf numFmtId="9" fontId="2" fillId="0" borderId="17" xfId="1" applyNumberFormat="1" applyFont="1" applyFill="1" applyBorder="1" applyAlignment="1" applyProtection="1">
      <alignment horizontal="center" vertical="top" wrapText="1"/>
      <protection locked="0"/>
    </xf>
    <xf numFmtId="0" fontId="2" fillId="0" borderId="17" xfId="1" applyFont="1" applyFill="1" applyBorder="1" applyAlignment="1" applyProtection="1">
      <alignment horizontal="center" vertical="center" wrapText="1"/>
      <protection locked="0"/>
    </xf>
    <xf numFmtId="0" fontId="2" fillId="0" borderId="23" xfId="1" applyFont="1" applyFill="1" applyBorder="1" applyAlignment="1" applyProtection="1">
      <alignment horizontal="justify" vertical="center" wrapText="1"/>
      <protection locked="0"/>
    </xf>
    <xf numFmtId="0" fontId="2" fillId="0" borderId="5" xfId="1" applyFont="1" applyFill="1" applyBorder="1" applyAlignment="1" applyProtection="1">
      <alignment vertical="center" wrapText="1"/>
      <protection locked="0"/>
    </xf>
    <xf numFmtId="0" fontId="2" fillId="0" borderId="8" xfId="1" applyFont="1" applyFill="1" applyBorder="1" applyAlignment="1" applyProtection="1">
      <alignment vertical="center" wrapText="1"/>
      <protection locked="0"/>
    </xf>
    <xf numFmtId="0" fontId="2" fillId="0" borderId="7" xfId="1" applyFont="1" applyFill="1" applyBorder="1" applyAlignment="1" applyProtection="1">
      <alignment vertical="center" wrapText="1"/>
      <protection locked="0"/>
    </xf>
    <xf numFmtId="0" fontId="2" fillId="0" borderId="6" xfId="1" applyFont="1" applyFill="1" applyBorder="1" applyAlignment="1" applyProtection="1">
      <alignment vertical="center" wrapText="1"/>
      <protection locked="0"/>
    </xf>
    <xf numFmtId="0" fontId="19" fillId="0" borderId="0" xfId="1" applyFont="1" applyFill="1" applyBorder="1" applyAlignment="1" applyProtection="1">
      <alignment horizontal="center" vertical="center" wrapText="1"/>
    </xf>
    <xf numFmtId="1" fontId="19" fillId="0" borderId="0" xfId="4" applyNumberFormat="1" applyFont="1" applyFill="1" applyBorder="1" applyAlignment="1" applyProtection="1">
      <alignment horizontal="center" vertical="center" wrapText="1"/>
    </xf>
    <xf numFmtId="2" fontId="19" fillId="0" borderId="0" xfId="4" applyNumberFormat="1" applyFont="1" applyFill="1" applyBorder="1" applyAlignment="1" applyProtection="1">
      <alignment horizontal="center" vertical="center" wrapText="1"/>
    </xf>
    <xf numFmtId="2" fontId="19" fillId="0" borderId="0" xfId="4" applyNumberFormat="1" applyFont="1" applyFill="1" applyBorder="1" applyAlignment="1" applyProtection="1">
      <alignment horizontal="center" vertical="center" wrapText="1"/>
      <protection locked="0"/>
    </xf>
    <xf numFmtId="1" fontId="2" fillId="0" borderId="0" xfId="1" applyNumberFormat="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0" xfId="1" applyFont="1" applyFill="1"/>
    <xf numFmtId="0" fontId="2" fillId="0" borderId="0" xfId="0" applyFont="1" applyFill="1" applyAlignment="1" applyProtection="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justify" vertical="center" wrapText="1"/>
    </xf>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top" wrapText="1"/>
    </xf>
    <xf numFmtId="9"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justify" vertical="center" wrapText="1"/>
    </xf>
    <xf numFmtId="14" fontId="2" fillId="0" borderId="5" xfId="0" applyNumberFormat="1" applyFont="1" applyFill="1" applyBorder="1" applyAlignment="1">
      <alignment horizontal="center" vertical="center" wrapText="1"/>
    </xf>
    <xf numFmtId="0" fontId="2" fillId="0" borderId="5" xfId="0" applyFont="1" applyFill="1" applyBorder="1" applyAlignment="1">
      <alignment horizontal="justify" vertical="top" wrapText="1"/>
    </xf>
    <xf numFmtId="9" fontId="2" fillId="0" borderId="5" xfId="0" applyNumberFormat="1" applyFont="1" applyFill="1" applyBorder="1" applyAlignment="1">
      <alignment horizontal="center" vertical="center" wrapText="1"/>
    </xf>
    <xf numFmtId="0" fontId="11" fillId="0" borderId="5" xfId="0" applyFont="1" applyFill="1" applyBorder="1"/>
    <xf numFmtId="0" fontId="15"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5" xfId="0" applyFont="1" applyFill="1" applyBorder="1" applyAlignment="1">
      <alignment vertical="center" wrapText="1"/>
    </xf>
    <xf numFmtId="14" fontId="4" fillId="0" borderId="5" xfId="0" applyNumberFormat="1" applyFont="1" applyFill="1" applyBorder="1" applyAlignment="1">
      <alignment horizontal="center" vertical="center" wrapText="1"/>
    </xf>
    <xf numFmtId="0" fontId="10" fillId="0" borderId="7"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4" fillId="0" borderId="0" xfId="0" applyFont="1" applyFill="1" applyBorder="1"/>
    <xf numFmtId="0" fontId="2" fillId="0" borderId="5" xfId="0" applyFont="1" applyFill="1" applyBorder="1" applyAlignment="1">
      <alignment horizontal="center" vertical="center" wrapText="1"/>
    </xf>
    <xf numFmtId="1" fontId="2" fillId="0" borderId="5" xfId="0" applyNumberFormat="1" applyFont="1" applyFill="1" applyBorder="1" applyAlignment="1" applyProtection="1">
      <alignment horizontal="center" vertical="center" wrapText="1"/>
      <protection locked="0"/>
    </xf>
    <xf numFmtId="9" fontId="2" fillId="0" borderId="5" xfId="3" applyFont="1" applyFill="1" applyBorder="1" applyAlignment="1">
      <alignment horizontal="center" vertical="center" wrapText="1"/>
    </xf>
    <xf numFmtId="0" fontId="10" fillId="0" borderId="5" xfId="0" applyFont="1" applyFill="1" applyBorder="1" applyAlignment="1">
      <alignment horizontal="justify" vertical="center"/>
    </xf>
    <xf numFmtId="2" fontId="2" fillId="0" borderId="5" xfId="0" applyNumberFormat="1" applyFont="1" applyFill="1" applyBorder="1" applyAlignment="1">
      <alignment horizontal="center" vertical="center"/>
    </xf>
    <xf numFmtId="14" fontId="2" fillId="0" borderId="13" xfId="0" applyNumberFormat="1" applyFont="1" applyFill="1" applyBorder="1" applyAlignment="1">
      <alignment horizontal="left"/>
    </xf>
    <xf numFmtId="0" fontId="12" fillId="0" borderId="0" xfId="0" applyFont="1" applyFill="1" applyBorder="1" applyAlignment="1"/>
    <xf numFmtId="0" fontId="12" fillId="0" borderId="0" xfId="0" applyFont="1" applyFill="1" applyBorder="1" applyAlignment="1">
      <alignment horizontal="center" vertical="center" wrapText="1"/>
    </xf>
    <xf numFmtId="14" fontId="12" fillId="0" borderId="13" xfId="0" applyNumberFormat="1" applyFont="1" applyFill="1" applyBorder="1" applyAlignment="1">
      <alignment horizontal="left"/>
    </xf>
    <xf numFmtId="0" fontId="14" fillId="0" borderId="0" xfId="0" applyFont="1" applyFill="1" applyBorder="1" applyAlignment="1"/>
    <xf numFmtId="0" fontId="14" fillId="0" borderId="0" xfId="0" applyFont="1" applyFill="1" applyBorder="1" applyAlignment="1">
      <alignment horizontal="center" vertical="center" wrapText="1"/>
    </xf>
    <xf numFmtId="0" fontId="9" fillId="0" borderId="0" xfId="0" applyFont="1" applyFill="1" applyBorder="1"/>
    <xf numFmtId="0" fontId="2" fillId="0" borderId="2" xfId="0" applyFont="1" applyFill="1" applyBorder="1" applyAlignment="1">
      <alignment horizontal="center" vertical="center" wrapText="1"/>
    </xf>
    <xf numFmtId="0" fontId="19" fillId="0" borderId="2" xfId="0" applyFont="1" applyFill="1" applyBorder="1" applyAlignment="1">
      <alignment horizontal="justify" vertical="center" wrapText="1"/>
    </xf>
    <xf numFmtId="0" fontId="19" fillId="0" borderId="2"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2" fillId="0" borderId="5" xfId="0" applyNumberFormat="1" applyFont="1" applyFill="1" applyBorder="1" applyAlignment="1" applyProtection="1">
      <alignment horizontal="justify" vertical="center" wrapText="1"/>
    </xf>
    <xf numFmtId="0" fontId="2" fillId="0" borderId="5" xfId="0" applyNumberFormat="1" applyFont="1" applyFill="1" applyBorder="1" applyAlignment="1" applyProtection="1">
      <alignment horizontal="justify" vertical="top" wrapText="1"/>
    </xf>
    <xf numFmtId="0" fontId="19" fillId="0" borderId="5" xfId="0" applyNumberFormat="1" applyFont="1" applyFill="1" applyBorder="1" applyAlignment="1" applyProtection="1">
      <alignment horizontal="justify" vertical="top" wrapText="1"/>
    </xf>
    <xf numFmtId="14" fontId="2" fillId="0"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9" fontId="2" fillId="0" borderId="0"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xf numFmtId="0" fontId="4" fillId="0" borderId="0" xfId="0" applyFont="1" applyFill="1" applyBorder="1" applyAlignment="1"/>
    <xf numFmtId="0" fontId="2" fillId="0" borderId="6"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xf>
    <xf numFmtId="0" fontId="4" fillId="0" borderId="5" xfId="0" applyFont="1" applyFill="1" applyBorder="1" applyAlignment="1">
      <alignment horizontal="justify" vertical="top" wrapText="1"/>
    </xf>
    <xf numFmtId="9"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wrapText="1"/>
    </xf>
    <xf numFmtId="0" fontId="4" fillId="0" borderId="5" xfId="0" applyFont="1" applyFill="1" applyBorder="1"/>
    <xf numFmtId="0" fontId="4" fillId="0" borderId="5" xfId="0" applyFont="1" applyFill="1" applyBorder="1" applyAlignment="1">
      <alignment horizontal="justify" wrapText="1"/>
    </xf>
    <xf numFmtId="0" fontId="4" fillId="0" borderId="5" xfId="0" applyFont="1" applyFill="1" applyBorder="1" applyAlignment="1"/>
    <xf numFmtId="0" fontId="4" fillId="0" borderId="17" xfId="0" applyFont="1" applyFill="1" applyBorder="1" applyAlignment="1">
      <alignment horizontal="center" vertical="center" wrapText="1"/>
    </xf>
    <xf numFmtId="0" fontId="6" fillId="0" borderId="17" xfId="0" applyFont="1" applyFill="1" applyBorder="1" applyAlignment="1">
      <alignment horizontal="justify" vertical="center" wrapText="1"/>
    </xf>
    <xf numFmtId="9" fontId="6" fillId="0" borderId="17" xfId="0" applyNumberFormat="1" applyFont="1" applyFill="1" applyBorder="1" applyAlignment="1">
      <alignment horizontal="center" vertical="center" wrapText="1"/>
    </xf>
    <xf numFmtId="14" fontId="6" fillId="0" borderId="17" xfId="0" applyNumberFormat="1" applyFont="1" applyFill="1" applyBorder="1" applyAlignment="1">
      <alignment horizontal="center" vertical="center" wrapText="1"/>
    </xf>
    <xf numFmtId="0" fontId="2" fillId="0" borderId="17" xfId="0" applyFont="1" applyFill="1" applyBorder="1" applyAlignment="1">
      <alignment horizontal="justify" vertical="center" wrapText="1"/>
    </xf>
    <xf numFmtId="9" fontId="4" fillId="0" borderId="1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9" fontId="6" fillId="0" borderId="5"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17" fillId="0" borderId="0" xfId="0" applyFont="1" applyFill="1" applyAlignment="1" applyProtection="1">
      <alignment horizontal="center" vertical="center" wrapText="1"/>
    </xf>
    <xf numFmtId="0" fontId="2" fillId="0" borderId="0" xfId="1"/>
    <xf numFmtId="0" fontId="2" fillId="0" borderId="0" xfId="1" applyFont="1"/>
    <xf numFmtId="0" fontId="2" fillId="0" borderId="0" xfId="0" applyFont="1" applyFill="1" applyAlignment="1" applyProtection="1">
      <alignment horizontal="center" vertical="center" wrapText="1"/>
    </xf>
    <xf numFmtId="0" fontId="2" fillId="0" borderId="0" xfId="1" applyFont="1" applyBorder="1" applyAlignment="1" applyProtection="1">
      <alignment horizontal="left" vertical="center" wrapText="1"/>
      <protection locked="0"/>
    </xf>
    <xf numFmtId="14" fontId="2" fillId="0" borderId="12" xfId="1" applyNumberFormat="1" applyFont="1" applyBorder="1" applyAlignment="1" applyProtection="1">
      <alignment horizontal="left" vertical="center" wrapText="1"/>
      <protection locked="0"/>
    </xf>
    <xf numFmtId="0" fontId="2" fillId="0" borderId="12" xfId="1" applyFont="1" applyBorder="1" applyAlignment="1" applyProtection="1">
      <alignment horizontal="left" vertical="center" wrapText="1"/>
      <protection locked="0"/>
    </xf>
    <xf numFmtId="0" fontId="2" fillId="0" borderId="7" xfId="1" applyFont="1" applyFill="1" applyBorder="1" applyAlignment="1" applyProtection="1">
      <alignment horizontal="justify" vertical="top" wrapText="1"/>
      <protection locked="0"/>
    </xf>
    <xf numFmtId="0" fontId="2" fillId="0" borderId="17" xfId="1" applyFont="1" applyFill="1" applyBorder="1" applyAlignment="1" applyProtection="1">
      <alignment horizontal="justify" vertical="top" wrapText="1"/>
      <protection locked="0"/>
    </xf>
    <xf numFmtId="0" fontId="19" fillId="0" borderId="5" xfId="1" applyFont="1" applyFill="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protection locked="0"/>
    </xf>
    <xf numFmtId="0" fontId="2" fillId="0" borderId="13" xfId="1" applyFont="1" applyBorder="1" applyAlignment="1" applyProtection="1">
      <alignment horizontal="left" vertical="center" wrapText="1"/>
      <protection locked="0"/>
    </xf>
    <xf numFmtId="0" fontId="2" fillId="0" borderId="5" xfId="1" applyFont="1" applyBorder="1" applyAlignment="1" applyProtection="1">
      <alignment horizontal="center" vertical="center" wrapText="1"/>
      <protection locked="0"/>
    </xf>
    <xf numFmtId="14" fontId="2" fillId="0" borderId="5" xfId="1" applyNumberFormat="1" applyFont="1" applyBorder="1" applyAlignment="1" applyProtection="1">
      <alignment horizontal="center" vertical="center" wrapText="1"/>
      <protection locked="0"/>
    </xf>
    <xf numFmtId="0" fontId="2" fillId="0" borderId="5" xfId="1" applyFont="1" applyFill="1" applyBorder="1" applyAlignment="1" applyProtection="1">
      <alignment horizontal="center" vertical="top" wrapText="1"/>
      <protection locked="0"/>
    </xf>
    <xf numFmtId="0" fontId="2" fillId="8" borderId="5" xfId="1" applyFont="1" applyFill="1" applyBorder="1" applyAlignment="1">
      <alignment horizontal="center" vertical="center" wrapText="1"/>
    </xf>
    <xf numFmtId="0" fontId="2" fillId="0" borderId="5" xfId="1" applyFont="1" applyBorder="1" applyAlignment="1">
      <alignment horizontal="center" vertical="center" wrapText="1"/>
    </xf>
    <xf numFmtId="0" fontId="2" fillId="0" borderId="5" xfId="1" applyFont="1" applyFill="1" applyBorder="1" applyAlignment="1" applyProtection="1">
      <alignment horizontal="center" vertical="center" wrapText="1"/>
      <protection locked="0"/>
    </xf>
    <xf numFmtId="1" fontId="2" fillId="8" borderId="5" xfId="1" applyNumberFormat="1" applyFont="1" applyFill="1" applyBorder="1" applyAlignment="1">
      <alignment horizontal="center" vertical="center" wrapText="1"/>
    </xf>
    <xf numFmtId="2" fontId="19" fillId="8" borderId="5" xfId="4" applyNumberFormat="1" applyFont="1" applyFill="1" applyBorder="1" applyAlignment="1" applyProtection="1">
      <alignment horizontal="center" vertical="center" wrapText="1"/>
    </xf>
    <xf numFmtId="2" fontId="19" fillId="0" borderId="5" xfId="4" applyNumberFormat="1" applyFont="1" applyFill="1" applyBorder="1" applyAlignment="1" applyProtection="1">
      <alignment horizontal="center" vertical="center" wrapText="1"/>
      <protection locked="0"/>
    </xf>
    <xf numFmtId="14" fontId="2" fillId="0" borderId="7" xfId="1" applyNumberFormat="1" applyFont="1" applyBorder="1" applyAlignment="1" applyProtection="1">
      <alignment horizontal="center" vertical="center" wrapText="1"/>
      <protection locked="0"/>
    </xf>
    <xf numFmtId="14" fontId="2" fillId="0" borderId="10" xfId="1" applyNumberFormat="1" applyFont="1" applyBorder="1" applyAlignment="1" applyProtection="1">
      <alignment horizontal="center" vertical="center" wrapText="1"/>
      <protection locked="0"/>
    </xf>
    <xf numFmtId="14" fontId="2" fillId="0" borderId="17" xfId="1" applyNumberFormat="1" applyFont="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8" xfId="1" applyFont="1" applyFill="1" applyBorder="1" applyAlignment="1" applyProtection="1">
      <alignment horizontal="center" vertical="center" wrapText="1"/>
      <protection locked="0"/>
    </xf>
    <xf numFmtId="0" fontId="2" fillId="0" borderId="20" xfId="1" applyFont="1" applyFill="1" applyBorder="1" applyAlignment="1" applyProtection="1">
      <alignment horizontal="center" vertical="center" wrapText="1"/>
      <protection locked="0"/>
    </xf>
    <xf numFmtId="0" fontId="2" fillId="0" borderId="21" xfId="1" applyFont="1" applyFill="1" applyBorder="1" applyAlignment="1" applyProtection="1">
      <alignment horizontal="center" vertical="center" wrapText="1"/>
      <protection locked="0"/>
    </xf>
    <xf numFmtId="0" fontId="2" fillId="0" borderId="7"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2" xfId="1" applyFont="1" applyBorder="1" applyAlignment="1">
      <alignment horizontal="center" vertical="center" wrapText="1"/>
    </xf>
    <xf numFmtId="0" fontId="20" fillId="3" borderId="6" xfId="0" applyFont="1" applyFill="1" applyBorder="1" applyAlignment="1">
      <alignment horizontal="center" vertical="center" wrapText="1"/>
    </xf>
    <xf numFmtId="0" fontId="19" fillId="9" borderId="5" xfId="1" applyFont="1" applyFill="1" applyBorder="1" applyAlignment="1" applyProtection="1">
      <alignment horizontal="center" vertical="center" wrapText="1"/>
    </xf>
    <xf numFmtId="0" fontId="18" fillId="9" borderId="5" xfId="0" applyFont="1" applyFill="1" applyBorder="1" applyAlignment="1" applyProtection="1">
      <alignment horizontal="center" vertical="center" wrapText="1"/>
    </xf>
    <xf numFmtId="2" fontId="19" fillId="9" borderId="5" xfId="4" applyNumberFormat="1" applyFont="1" applyFill="1" applyBorder="1" applyAlignment="1" applyProtection="1">
      <alignment horizontal="center" vertical="center" wrapText="1"/>
    </xf>
    <xf numFmtId="0" fontId="19" fillId="9" borderId="5" xfId="1" applyFont="1" applyFill="1" applyBorder="1" applyAlignment="1" applyProtection="1">
      <alignment horizontal="center" vertical="center" textRotation="90" wrapText="1"/>
    </xf>
    <xf numFmtId="0" fontId="19" fillId="9" borderId="5" xfId="0" applyFont="1" applyFill="1" applyBorder="1" applyAlignment="1" applyProtection="1">
      <alignment horizontal="center" vertical="center" wrapText="1"/>
    </xf>
    <xf numFmtId="0" fontId="19" fillId="9" borderId="5"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8" fillId="9" borderId="5" xfId="1" applyFont="1" applyFill="1" applyBorder="1" applyAlignment="1" applyProtection="1">
      <alignment horizontal="center" vertical="center" wrapText="1"/>
    </xf>
    <xf numFmtId="0" fontId="20" fillId="3" borderId="5" xfId="0" applyFont="1" applyFill="1" applyBorder="1" applyAlignment="1">
      <alignment horizontal="center" vertical="center" wrapText="1"/>
    </xf>
    <xf numFmtId="0" fontId="19" fillId="9" borderId="4" xfId="1" applyFont="1" applyFill="1" applyBorder="1" applyAlignment="1" applyProtection="1">
      <alignment horizontal="center" vertical="center" wrapText="1"/>
    </xf>
    <xf numFmtId="0" fontId="21" fillId="9" borderId="5" xfId="1" applyFont="1" applyFill="1" applyBorder="1" applyAlignment="1" applyProtection="1">
      <alignment horizontal="center" vertical="center" wrapText="1"/>
    </xf>
    <xf numFmtId="0" fontId="25" fillId="0" borderId="1"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2" xfId="1" applyFont="1" applyBorder="1" applyAlignment="1" applyProtection="1">
      <alignment horizontal="center" vertical="center" wrapText="1"/>
      <protection locked="0"/>
    </xf>
    <xf numFmtId="0" fontId="25" fillId="0" borderId="5" xfId="1" applyFont="1" applyBorder="1" applyAlignment="1" applyProtection="1">
      <alignment horizontal="center" vertical="center" wrapText="1"/>
      <protection locked="0"/>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24" fillId="0" borderId="8" xfId="1" applyFont="1" applyBorder="1" applyAlignment="1">
      <alignment horizontal="left" vertical="center" wrapText="1"/>
    </xf>
    <xf numFmtId="0" fontId="24" fillId="0" borderId="7" xfId="1" applyFont="1" applyBorder="1" applyAlignment="1">
      <alignment horizontal="left" vertical="center" wrapText="1"/>
    </xf>
    <xf numFmtId="0" fontId="24" fillId="0" borderId="9" xfId="1" applyFont="1" applyBorder="1" applyAlignment="1">
      <alignment horizontal="left" vertical="center" wrapText="1"/>
    </xf>
    <xf numFmtId="0" fontId="21" fillId="9" borderId="1" xfId="1" applyFont="1" applyFill="1" applyBorder="1" applyAlignment="1" applyProtection="1">
      <alignment horizontal="center" vertical="center" wrapText="1"/>
    </xf>
    <xf numFmtId="0" fontId="21" fillId="9" borderId="2" xfId="1" applyFont="1" applyFill="1" applyBorder="1" applyAlignment="1" applyProtection="1">
      <alignment horizontal="center" vertical="center" wrapText="1"/>
    </xf>
    <xf numFmtId="0" fontId="19" fillId="4" borderId="2" xfId="1"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3" xfId="0" applyFont="1" applyFill="1" applyBorder="1" applyAlignment="1" applyProtection="1">
      <alignment horizontal="center" vertical="center" wrapText="1"/>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xf>
    <xf numFmtId="0" fontId="5" fillId="6"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9" xfId="0" applyFont="1" applyFill="1" applyBorder="1" applyAlignment="1">
      <alignment horizontal="center"/>
    </xf>
    <xf numFmtId="0" fontId="5" fillId="5" borderId="6" xfId="0" applyFont="1" applyFill="1" applyBorder="1" applyAlignment="1">
      <alignment horizontal="center" vertical="center" wrapText="1"/>
    </xf>
    <xf numFmtId="0" fontId="5" fillId="5" borderId="9"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5" xfId="0" applyFont="1" applyFill="1" applyBorder="1" applyAlignment="1">
      <alignment horizontal="center" vertical="center"/>
    </xf>
    <xf numFmtId="0" fontId="5" fillId="6" borderId="7" xfId="0" applyFont="1" applyFill="1" applyBorder="1" applyAlignment="1">
      <alignment horizontal="center" vertical="center"/>
    </xf>
    <xf numFmtId="0" fontId="2" fillId="0" borderId="0" xfId="0" applyFont="1" applyFill="1" applyBorder="1" applyAlignment="1">
      <alignment horizontal="left"/>
    </xf>
    <xf numFmtId="0" fontId="9" fillId="0" borderId="1" xfId="0" applyFont="1" applyBorder="1" applyAlignment="1">
      <alignment horizontal="center"/>
    </xf>
    <xf numFmtId="0" fontId="9" fillId="0" borderId="4" xfId="0" applyFont="1" applyBorder="1" applyAlignment="1">
      <alignment horizontal="center"/>
    </xf>
    <xf numFmtId="0" fontId="9" fillId="0" borderId="8" xfId="0" applyFont="1" applyBorder="1" applyAlignment="1">
      <alignment horizont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 fillId="0" borderId="7" xfId="1" applyFont="1" applyBorder="1" applyAlignment="1">
      <alignment horizontal="left" vertical="center" wrapText="1"/>
    </xf>
    <xf numFmtId="0" fontId="3" fillId="0" borderId="9" xfId="1" applyFont="1" applyBorder="1" applyAlignment="1">
      <alignment horizontal="left" vertical="center" wrapText="1"/>
    </xf>
    <xf numFmtId="0" fontId="12" fillId="0" borderId="0" xfId="0" applyFont="1" applyFill="1" applyBorder="1" applyAlignment="1">
      <alignment horizontal="left"/>
    </xf>
    <xf numFmtId="0" fontId="2"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14"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0" xfId="0" applyFont="1" applyFill="1" applyBorder="1" applyAlignment="1">
      <alignment horizontal="left"/>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2" fillId="2" borderId="0" xfId="0" applyFont="1" applyFill="1" applyBorder="1" applyAlignment="1">
      <alignment horizontal="left"/>
    </xf>
    <xf numFmtId="0" fontId="5" fillId="4" borderId="1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3" borderId="5" xfId="0" applyFont="1" applyFill="1" applyBorder="1" applyAlignment="1">
      <alignment horizontal="center" vertical="center"/>
    </xf>
  </cellXfs>
  <cellStyles count="5">
    <cellStyle name="Millares" xfId="4" builtinId="3"/>
    <cellStyle name="Millares 2" xfId="2"/>
    <cellStyle name="Normal" xfId="0" builtinId="0"/>
    <cellStyle name="Normal 2" xfId="1"/>
    <cellStyle name="Porcentaje" xfId="3" builtinId="5"/>
  </cellStyles>
  <dxfs count="36">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323850</xdr:colOff>
          <xdr:row>9</xdr:row>
          <xdr:rowOff>142875</xdr:rowOff>
        </xdr:from>
        <xdr:to>
          <xdr:col>11</xdr:col>
          <xdr:colOff>1390650</xdr:colOff>
          <xdr:row>10</xdr:row>
          <xdr:rowOff>219075</xdr:rowOff>
        </xdr:to>
        <xdr:sp macro="" textlink="">
          <xdr:nvSpPr>
            <xdr:cNvPr id="11265" name="Button 1" hidden="1">
              <a:extLst>
                <a:ext uri="{63B3BB69-23CF-44E3-9099-C40C66FF867C}">
                  <a14:compatExt spid="_x0000_s11265"/>
                </a:ext>
                <a:ext uri="{FF2B5EF4-FFF2-40B4-BE49-F238E27FC236}">
                  <a16:creationId xmlns:a16="http://schemas.microsoft.com/office/drawing/2014/main" xmlns="" id="{00000000-0008-0000-0100-00000C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Hacer clik aquí para valorar controles (obligatorio)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11</xdr:row>
          <xdr:rowOff>123825</xdr:rowOff>
        </xdr:from>
        <xdr:to>
          <xdr:col>5</xdr:col>
          <xdr:colOff>1552575</xdr:colOff>
          <xdr:row>12</xdr:row>
          <xdr:rowOff>85725</xdr:rowOff>
        </xdr:to>
        <xdr:sp macro="" textlink="">
          <xdr:nvSpPr>
            <xdr:cNvPr id="11266" name="Button 2" hidden="1">
              <a:extLst>
                <a:ext uri="{63B3BB69-23CF-44E3-9099-C40C66FF867C}">
                  <a14:compatExt spid="_x0000_s11266"/>
                </a:ext>
                <a:ext uri="{FF2B5EF4-FFF2-40B4-BE49-F238E27FC236}">
                  <a16:creationId xmlns:a16="http://schemas.microsoft.com/office/drawing/2014/main" xmlns="" id="{00000000-0008-0000-0100-000017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12</xdr:row>
          <xdr:rowOff>142875</xdr:rowOff>
        </xdr:from>
        <xdr:to>
          <xdr:col>5</xdr:col>
          <xdr:colOff>1533525</xdr:colOff>
          <xdr:row>12</xdr:row>
          <xdr:rowOff>361950</xdr:rowOff>
        </xdr:to>
        <xdr:sp macro="" textlink="">
          <xdr:nvSpPr>
            <xdr:cNvPr id="11267" name="Button 3" hidden="1">
              <a:extLst>
                <a:ext uri="{63B3BB69-23CF-44E3-9099-C40C66FF867C}">
                  <a14:compatExt spid="_x0000_s11267"/>
                </a:ext>
                <a:ext uri="{FF2B5EF4-FFF2-40B4-BE49-F238E27FC236}">
                  <a16:creationId xmlns:a16="http://schemas.microsoft.com/office/drawing/2014/main" xmlns="" id="{00000000-0008-0000-0100-00001F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Causa</a:t>
              </a:r>
            </a:p>
          </xdr:txBody>
        </xdr:sp>
        <xdr:clientData fPrintsWithSheet="0"/>
      </xdr:twoCellAnchor>
    </mc:Choice>
    <mc:Fallback/>
  </mc:AlternateContent>
  <xdr:oneCellAnchor>
    <xdr:from>
      <xdr:col>0</xdr:col>
      <xdr:colOff>171450</xdr:colOff>
      <xdr:row>1</xdr:row>
      <xdr:rowOff>65087</xdr:rowOff>
    </xdr:from>
    <xdr:ext cx="1428750" cy="868364"/>
    <xdr:pic>
      <xdr:nvPicPr>
        <xdr:cNvPr id="5" name="Imagen 4"/>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bwMode="auto">
        <a:xfrm>
          <a:off x="171450" y="230187"/>
          <a:ext cx="1428750" cy="868364"/>
        </a:xfrm>
        <a:prstGeom prst="rect">
          <a:avLst/>
        </a:prstGeom>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29308</xdr:colOff>
      <xdr:row>0</xdr:row>
      <xdr:rowOff>232682</xdr:rowOff>
    </xdr:from>
    <xdr:to>
      <xdr:col>0</xdr:col>
      <xdr:colOff>820616</xdr:colOff>
      <xdr:row>2</xdr:row>
      <xdr:rowOff>81643</xdr:rowOff>
    </xdr:to>
    <xdr:pic>
      <xdr:nvPicPr>
        <xdr:cNvPr id="3" name="Imagen 2" descr="cid:4c49b84f-13fe-4e3f-9a59-dd70e9096779">
          <a:extLst>
            <a:ext uri="{FF2B5EF4-FFF2-40B4-BE49-F238E27FC236}">
              <a16:creationId xmlns=""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08" y="232682"/>
          <a:ext cx="791308" cy="794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1318864</xdr:colOff>
      <xdr:row>14</xdr:row>
      <xdr:rowOff>174625</xdr:rowOff>
    </xdr:from>
    <xdr:ext cx="184730" cy="623248"/>
    <xdr:sp macro="" textlink="">
      <xdr:nvSpPr>
        <xdr:cNvPr id="2" name="Rectángulo 1">
          <a:extLst>
            <a:ext uri="{FF2B5EF4-FFF2-40B4-BE49-F238E27FC236}">
              <a16:creationId xmlns="" xmlns:a16="http://schemas.microsoft.com/office/drawing/2014/main" id="{00000000-0008-0000-0300-000004000000}"/>
            </a:ext>
          </a:extLst>
        </xdr:cNvPr>
        <xdr:cNvSpPr/>
      </xdr:nvSpPr>
      <xdr:spPr>
        <a:xfrm>
          <a:off x="17939989" y="16795750"/>
          <a:ext cx="184730" cy="623248"/>
        </a:xfrm>
        <a:prstGeom prst="rect">
          <a:avLst/>
        </a:prstGeom>
        <a:noFill/>
      </xdr:spPr>
      <xdr:txBody>
        <a:bodyPr wrap="none" lIns="91440" tIns="45720" rIns="91440" bIns="45720">
          <a:spAutoFit/>
        </a:bodyPr>
        <a:lstStyle/>
        <a:p>
          <a:pPr algn="ctr"/>
          <a:endParaRPr lang="es-ES" sz="3600" b="1" cap="none" spc="0">
            <a:ln w="0"/>
            <a:solidFill>
              <a:schemeClr val="bg1">
                <a:lumMod val="65000"/>
                <a:alpha val="56000"/>
              </a:schemeClr>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twoCellAnchor>
    <xdr:from>
      <xdr:col>0</xdr:col>
      <xdr:colOff>0</xdr:colOff>
      <xdr:row>0</xdr:row>
      <xdr:rowOff>171453</xdr:rowOff>
    </xdr:from>
    <xdr:to>
      <xdr:col>1</xdr:col>
      <xdr:colOff>3296</xdr:colOff>
      <xdr:row>2</xdr:row>
      <xdr:rowOff>214314</xdr:rowOff>
    </xdr:to>
    <xdr:pic>
      <xdr:nvPicPr>
        <xdr:cNvPr id="3" name="Imagen 2" descr="cid:4c49b84f-13fe-4e3f-9a59-dd70e9096779">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3"/>
          <a:ext cx="999589" cy="853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1191864</xdr:colOff>
      <xdr:row>7</xdr:row>
      <xdr:rowOff>0</xdr:rowOff>
    </xdr:from>
    <xdr:ext cx="184730" cy="623248"/>
    <xdr:sp macro="" textlink="">
      <xdr:nvSpPr>
        <xdr:cNvPr id="5" name="Rectángulo 4"/>
        <xdr:cNvSpPr/>
      </xdr:nvSpPr>
      <xdr:spPr>
        <a:xfrm>
          <a:off x="17812989" y="5267325"/>
          <a:ext cx="184730" cy="623248"/>
        </a:xfrm>
        <a:prstGeom prst="rect">
          <a:avLst/>
        </a:prstGeom>
        <a:noFill/>
      </xdr:spPr>
      <xdr:txBody>
        <a:bodyPr wrap="none" lIns="91440" tIns="45720" rIns="91440" bIns="45720">
          <a:spAutoFit/>
        </a:bodyPr>
        <a:lstStyle/>
        <a:p>
          <a:pPr algn="ctr"/>
          <a:endParaRPr lang="es-ES" sz="3600" b="1" cap="none" spc="0">
            <a:ln w="0"/>
            <a:solidFill>
              <a:schemeClr val="bg1">
                <a:lumMod val="65000"/>
                <a:alpha val="56000"/>
              </a:schemeClr>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oneCellAnchor>
    <xdr:from>
      <xdr:col>11</xdr:col>
      <xdr:colOff>1191864</xdr:colOff>
      <xdr:row>7</xdr:row>
      <xdr:rowOff>0</xdr:rowOff>
    </xdr:from>
    <xdr:ext cx="184730" cy="623248"/>
    <xdr:sp macro="" textlink="">
      <xdr:nvSpPr>
        <xdr:cNvPr id="8" name="Rectángulo 7"/>
        <xdr:cNvSpPr/>
      </xdr:nvSpPr>
      <xdr:spPr>
        <a:xfrm>
          <a:off x="17793939" y="3905250"/>
          <a:ext cx="184730" cy="623248"/>
        </a:xfrm>
        <a:prstGeom prst="rect">
          <a:avLst/>
        </a:prstGeom>
        <a:noFill/>
      </xdr:spPr>
      <xdr:txBody>
        <a:bodyPr wrap="none" lIns="91440" tIns="45720" rIns="91440" bIns="45720">
          <a:spAutoFit/>
        </a:bodyPr>
        <a:lstStyle/>
        <a:p>
          <a:pPr algn="ctr"/>
          <a:endParaRPr lang="es-ES" sz="3600" b="1" cap="none" spc="0">
            <a:ln w="0"/>
            <a:solidFill>
              <a:schemeClr val="bg1">
                <a:lumMod val="65000"/>
                <a:alpha val="56000"/>
              </a:schemeClr>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oneCellAnchor>
    <xdr:from>
      <xdr:col>11</xdr:col>
      <xdr:colOff>1191864</xdr:colOff>
      <xdr:row>8</xdr:row>
      <xdr:rowOff>10948</xdr:rowOff>
    </xdr:from>
    <xdr:ext cx="184730" cy="623248"/>
    <xdr:sp macro="" textlink="">
      <xdr:nvSpPr>
        <xdr:cNvPr id="9" name="Rectángulo 8"/>
        <xdr:cNvSpPr/>
      </xdr:nvSpPr>
      <xdr:spPr>
        <a:xfrm>
          <a:off x="17793939" y="6764173"/>
          <a:ext cx="184730" cy="623248"/>
        </a:xfrm>
        <a:prstGeom prst="rect">
          <a:avLst/>
        </a:prstGeom>
        <a:noFill/>
      </xdr:spPr>
      <xdr:txBody>
        <a:bodyPr wrap="none" lIns="91440" tIns="45720" rIns="91440" bIns="45720">
          <a:spAutoFit/>
        </a:bodyPr>
        <a:lstStyle/>
        <a:p>
          <a:pPr algn="ctr"/>
          <a:endParaRPr lang="es-ES" sz="3600" b="1" cap="none" spc="0">
            <a:ln w="0"/>
            <a:solidFill>
              <a:schemeClr val="bg1">
                <a:lumMod val="65000"/>
                <a:alpha val="56000"/>
              </a:schemeClr>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629889</xdr:colOff>
      <xdr:row>14</xdr:row>
      <xdr:rowOff>127000</xdr:rowOff>
    </xdr:from>
    <xdr:ext cx="184730" cy="623248"/>
    <xdr:sp macro="" textlink="">
      <xdr:nvSpPr>
        <xdr:cNvPr id="2" name="Rectángulo 1">
          <a:extLst>
            <a:ext uri="{FF2B5EF4-FFF2-40B4-BE49-F238E27FC236}">
              <a16:creationId xmlns="" xmlns:a16="http://schemas.microsoft.com/office/drawing/2014/main" id="{00000000-0008-0000-0400-000003000000}"/>
            </a:ext>
          </a:extLst>
        </xdr:cNvPr>
        <xdr:cNvSpPr/>
      </xdr:nvSpPr>
      <xdr:spPr>
        <a:xfrm>
          <a:off x="17917764" y="10052050"/>
          <a:ext cx="184730" cy="623248"/>
        </a:xfrm>
        <a:prstGeom prst="rect">
          <a:avLst/>
        </a:prstGeom>
        <a:noFill/>
      </xdr:spPr>
      <xdr:txBody>
        <a:bodyPr wrap="none" lIns="91440" tIns="45720" rIns="91440" bIns="45720">
          <a:spAutoFit/>
        </a:bodyPr>
        <a:lstStyle/>
        <a:p>
          <a:pPr algn="ctr"/>
          <a:endParaRPr lang="es-ES" sz="3600" b="1" cap="none" spc="0">
            <a:ln w="0"/>
            <a:solidFill>
              <a:schemeClr val="bg1">
                <a:lumMod val="65000"/>
                <a:alpha val="56000"/>
              </a:schemeClr>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twoCellAnchor>
    <xdr:from>
      <xdr:col>0</xdr:col>
      <xdr:colOff>54428</xdr:colOff>
      <xdr:row>0</xdr:row>
      <xdr:rowOff>95250</xdr:rowOff>
    </xdr:from>
    <xdr:to>
      <xdr:col>0</xdr:col>
      <xdr:colOff>1149267</xdr:colOff>
      <xdr:row>2</xdr:row>
      <xdr:rowOff>63272</xdr:rowOff>
    </xdr:to>
    <xdr:pic>
      <xdr:nvPicPr>
        <xdr:cNvPr id="3" name="Imagen 2" descr="cid:4c49b84f-13fe-4e3f-9a59-dd70e9096779">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95250"/>
          <a:ext cx="1094839" cy="853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828558</xdr:colOff>
      <xdr:row>9</xdr:row>
      <xdr:rowOff>0</xdr:rowOff>
    </xdr:from>
    <xdr:ext cx="184731" cy="623248"/>
    <xdr:sp macro="" textlink="">
      <xdr:nvSpPr>
        <xdr:cNvPr id="2" name="Rectángulo 1">
          <a:extLst>
            <a:ext uri="{FF2B5EF4-FFF2-40B4-BE49-F238E27FC236}">
              <a16:creationId xmlns="" xmlns:a16="http://schemas.microsoft.com/office/drawing/2014/main" id="{00000000-0008-0000-0500-000006000000}"/>
            </a:ext>
          </a:extLst>
        </xdr:cNvPr>
        <xdr:cNvSpPr/>
      </xdr:nvSpPr>
      <xdr:spPr>
        <a:xfrm>
          <a:off x="18459333" y="7127875"/>
          <a:ext cx="184731" cy="623248"/>
        </a:xfrm>
        <a:prstGeom prst="rect">
          <a:avLst/>
        </a:prstGeom>
        <a:noFill/>
      </xdr:spPr>
      <xdr:txBody>
        <a:bodyPr wrap="none" lIns="91440" tIns="45720" rIns="91440" bIns="45720">
          <a:spAutoFit/>
        </a:bodyPr>
        <a:lstStyle/>
        <a:p>
          <a:pPr algn="ctr"/>
          <a:endParaRPr lang="es-ES" sz="3600" b="1" cap="none" spc="0">
            <a:ln w="0"/>
            <a:solidFill>
              <a:schemeClr val="bg1">
                <a:lumMod val="65000"/>
                <a:alpha val="56000"/>
              </a:schemeClr>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twoCellAnchor>
    <xdr:from>
      <xdr:col>0</xdr:col>
      <xdr:colOff>79428</xdr:colOff>
      <xdr:row>0</xdr:row>
      <xdr:rowOff>142875</xdr:rowOff>
    </xdr:from>
    <xdr:to>
      <xdr:col>0</xdr:col>
      <xdr:colOff>741475</xdr:colOff>
      <xdr:row>2</xdr:row>
      <xdr:rowOff>9525</xdr:rowOff>
    </xdr:to>
    <xdr:pic>
      <xdr:nvPicPr>
        <xdr:cNvPr id="3" name="Imagen 2" descr="cid:4c49b84f-13fe-4e3f-9a59-dd70e9096779">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28" y="142875"/>
          <a:ext cx="66204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gomez\Downloads\Consolidado%20mapa%20de%20riesgos%20Contraloria%20de%20Bogot&#225;%20version%20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lia_\Documents\A%20EN%20CASA%20MAYO\Consolidado%20mapa%20de%20riesgos%20Contraloria%20de%20Bogot&#225;%202020%20Versi&#243;n%201.0%2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lia_\Downloads\Sgto%20abril%2030%20Mapa%20de%20riesgos%20PGTI%202020%20Versi&#243;n%20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209;O%202019\PLANIFICACION%20A&#209;O%202020\MAPA%20DE%20RIESGOS%202020\PVCGF\MAPA%20DE%20RIESGOS%20PVCGF%20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campos\AppData\Local\Microsoft\Windows\INetCache\Content.Outlook\EYFFJ1FT\Copia%20de%20MAPA%20DE%20RIESGOS%20PROCESO%20RFJC%201%20NUEVA%20METODOLOG&#205;A%20%20definitivo.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209;O%202019\PLANIFICACION%20A&#209;O%202020\MAPA%20DE%20RIESGOS%202020\GESTI&#211;N%20ADMITIVA%20Y%20FINANCIERA\PDE07-01%20Anexos%20Mapa%20de%20Riesgos%20Institucionales%20ADMINISTRATIV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Riesgos Gestion y Corrup"/>
      <sheetName val="1.1 Matriz def corrupción"/>
      <sheetName val="2. Riesgos Seguridad Inf "/>
      <sheetName val=" Zona de Riesgo Mapa Calor "/>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D1" t="str">
            <v>SOLIDEZ DE TODOS LOS CONTROLES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Riesgos Gestion y Corrup"/>
      <sheetName val="1.1 Matriz def corrupción"/>
      <sheetName val="2. Riesgos Seguridad Inf "/>
      <sheetName val=" Zona de Riesgo Mapa Calor "/>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Riesgos Gestion y Corrup"/>
      <sheetName val="1.1 Matriz def corrupción"/>
      <sheetName val="2. Riesgos Seguridad Inf "/>
      <sheetName val=" Zona de Riesgo Mapa Calor "/>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D1" t="str">
            <v>SOLIDEZ DE TODOS LOS CONTROLES</v>
          </cell>
          <cell r="BE1">
            <v>0</v>
          </cell>
          <cell r="BF1">
            <v>0</v>
          </cell>
        </row>
        <row r="2">
          <cell r="BD2" t="str">
            <v>FuerteDirectamenteDirectamente</v>
          </cell>
          <cell r="BE2">
            <v>2</v>
          </cell>
          <cell r="BF2">
            <v>2</v>
          </cell>
          <cell r="BH2" t="str">
            <v>FuerteFuerte</v>
          </cell>
          <cell r="BI2" t="str">
            <v>No</v>
          </cell>
          <cell r="BJ2" t="str">
            <v>Fuerte</v>
          </cell>
        </row>
        <row r="3">
          <cell r="BD3" t="str">
            <v>FuerteDirectamenteIndirectamente</v>
          </cell>
          <cell r="BE3">
            <v>2</v>
          </cell>
          <cell r="BF3">
            <v>1</v>
          </cell>
          <cell r="BH3" t="str">
            <v>FuerteModerado</v>
          </cell>
          <cell r="BI3" t="str">
            <v>Sí</v>
          </cell>
          <cell r="BJ3" t="str">
            <v>Moderado</v>
          </cell>
        </row>
        <row r="4">
          <cell r="BD4" t="str">
            <v>FuerteDirectamenteNo disminuye</v>
          </cell>
          <cell r="BE4">
            <v>2</v>
          </cell>
          <cell r="BF4">
            <v>0</v>
          </cell>
          <cell r="BH4" t="str">
            <v>FuerteDébil</v>
          </cell>
          <cell r="BI4" t="str">
            <v>Sí</v>
          </cell>
          <cell r="BJ4" t="str">
            <v>Débil</v>
          </cell>
        </row>
        <row r="5">
          <cell r="BD5" t="str">
            <v>FuerteNo disminuyeDirectamente</v>
          </cell>
          <cell r="BE5">
            <v>0</v>
          </cell>
          <cell r="BF5">
            <v>2</v>
          </cell>
          <cell r="BH5" t="str">
            <v>ModeradoFuerte</v>
          </cell>
          <cell r="BI5" t="str">
            <v>Sí</v>
          </cell>
          <cell r="BJ5" t="str">
            <v>Moderado</v>
          </cell>
        </row>
        <row r="6">
          <cell r="BD6" t="str">
            <v>ModeradoDirectamenteDirectamente</v>
          </cell>
          <cell r="BE6">
            <v>1</v>
          </cell>
          <cell r="BF6">
            <v>1</v>
          </cell>
          <cell r="BH6" t="str">
            <v>ModeradoModerado</v>
          </cell>
          <cell r="BI6" t="str">
            <v>Sí</v>
          </cell>
          <cell r="BJ6" t="str">
            <v>Moderado</v>
          </cell>
        </row>
        <row r="7">
          <cell r="BD7" t="str">
            <v>ModeradoDirectamenteIndirectamente</v>
          </cell>
          <cell r="BE7">
            <v>1</v>
          </cell>
          <cell r="BF7">
            <v>0</v>
          </cell>
          <cell r="BH7" t="str">
            <v>ModeradoDébil</v>
          </cell>
          <cell r="BI7" t="str">
            <v>Sí</v>
          </cell>
          <cell r="BJ7" t="str">
            <v>Débil</v>
          </cell>
        </row>
        <row r="8">
          <cell r="BD8" t="str">
            <v>ModeradoDirectamenteNo disminuye</v>
          </cell>
          <cell r="BE8">
            <v>1</v>
          </cell>
          <cell r="BF8">
            <v>0</v>
          </cell>
          <cell r="BH8" t="str">
            <v>DébilFuerte</v>
          </cell>
          <cell r="BI8" t="str">
            <v>Sí</v>
          </cell>
          <cell r="BJ8" t="str">
            <v>Débil</v>
          </cell>
        </row>
        <row r="9">
          <cell r="BD9" t="str">
            <v>ModeradoNo disminuyeDirectamente</v>
          </cell>
          <cell r="BE9">
            <v>0</v>
          </cell>
          <cell r="BF9">
            <v>1</v>
          </cell>
          <cell r="BH9" t="str">
            <v>DébilModerado</v>
          </cell>
          <cell r="BI9" t="str">
            <v>Sí</v>
          </cell>
          <cell r="BJ9" t="str">
            <v>Débil</v>
          </cell>
        </row>
        <row r="10">
          <cell r="BH10" t="str">
            <v>DébilDébil</v>
          </cell>
          <cell r="BI10" t="str">
            <v>Sí</v>
          </cell>
          <cell r="BJ10" t="str">
            <v>Débil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Riesgos Gestion y Corrup"/>
      <sheetName val="1.1 Matriz def corrupción"/>
      <sheetName val="2. Riesgos Seguridad Inf "/>
      <sheetName val=" Zona de Riesgo Mapa Calor "/>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Riesgos Gestion y Corrup"/>
      <sheetName val="1.1 Matriz def corrupción"/>
      <sheetName val="2. Riesgos Seguridad Inf"/>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 Riesgos Gestion y Corrup"/>
      <sheetName val="1.1 Matriz def corrupción"/>
      <sheetName val="2. Riesgos Seguridad Inf"/>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BD1" t="str">
            <v>SOLIDEZ DE TODOS LOS CONTROLES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D50"/>
  <sheetViews>
    <sheetView tabSelected="1" topLeftCell="AY1" zoomScale="90" zoomScaleNormal="90" zoomScaleSheetLayoutView="90" zoomScalePageLayoutView="50" workbookViewId="0">
      <selection activeCell="AZ30" sqref="AZ30"/>
    </sheetView>
  </sheetViews>
  <sheetFormatPr baseColWidth="10" defaultRowHeight="12.75" x14ac:dyDescent="0.2"/>
  <cols>
    <col min="1" max="1" width="12.5703125" style="57" customWidth="1"/>
    <col min="2" max="2" width="15.85546875" style="57" customWidth="1"/>
    <col min="3" max="3" width="22.28515625" style="57" customWidth="1"/>
    <col min="4" max="4" width="30.5703125" style="57" customWidth="1"/>
    <col min="5" max="5" width="17.28515625" style="57" customWidth="1"/>
    <col min="6" max="6" width="28" style="57" customWidth="1"/>
    <col min="7" max="7" width="23.140625" style="57" customWidth="1"/>
    <col min="8" max="8" width="6.85546875" style="57" customWidth="1"/>
    <col min="9" max="9" width="6" style="57" customWidth="1"/>
    <col min="10" max="10" width="19.42578125" style="57" customWidth="1"/>
    <col min="11" max="11" width="18.7109375" style="57" customWidth="1"/>
    <col min="12" max="12" width="24.28515625" style="57" customWidth="1"/>
    <col min="13" max="13" width="34.42578125" style="55" hidden="1" customWidth="1"/>
    <col min="14" max="14" width="12.7109375" style="55" hidden="1" customWidth="1"/>
    <col min="15" max="15" width="34.5703125" style="55" hidden="1" customWidth="1"/>
    <col min="16" max="16" width="23.28515625" style="55" hidden="1" customWidth="1"/>
    <col min="17" max="17" width="39.7109375" style="55" hidden="1" customWidth="1"/>
    <col min="18" max="18" width="23.28515625" style="55" hidden="1" customWidth="1"/>
    <col min="19" max="19" width="27.85546875" style="55" hidden="1" customWidth="1"/>
    <col min="20" max="20" width="15.7109375" style="55" hidden="1" customWidth="1"/>
    <col min="21" max="21" width="36.28515625" style="55" hidden="1" customWidth="1"/>
    <col min="22" max="22" width="23.28515625" style="55" hidden="1" customWidth="1"/>
    <col min="23" max="23" width="39.7109375" style="55" hidden="1" customWidth="1"/>
    <col min="24" max="24" width="20" style="55" hidden="1" customWidth="1"/>
    <col min="25" max="25" width="34.5703125" style="55" hidden="1" customWidth="1"/>
    <col min="26" max="26" width="20" style="55" hidden="1" customWidth="1"/>
    <col min="27" max="27" width="14.5703125" style="55" hidden="1" customWidth="1"/>
    <col min="28" max="28" width="20" style="55" hidden="1" customWidth="1"/>
    <col min="29" max="30" width="23" style="55" hidden="1" customWidth="1"/>
    <col min="31" max="33" width="17.28515625" style="55" hidden="1" customWidth="1"/>
    <col min="34" max="34" width="27" style="55" hidden="1" customWidth="1"/>
    <col min="35" max="35" width="12.28515625" style="55" hidden="1" customWidth="1"/>
    <col min="36" max="36" width="14.5703125" style="55" hidden="1" customWidth="1"/>
    <col min="37" max="37" width="23.28515625" style="55" hidden="1" customWidth="1"/>
    <col min="38" max="39" width="20" style="55" hidden="1" customWidth="1"/>
    <col min="40" max="40" width="34.7109375" style="57" hidden="1" customWidth="1"/>
    <col min="41" max="41" width="21" style="57" hidden="1" customWidth="1"/>
    <col min="42" max="42" width="7.140625" style="57" customWidth="1"/>
    <col min="43" max="43" width="6.7109375" style="57" customWidth="1"/>
    <col min="44" max="44" width="17.42578125" style="57" customWidth="1"/>
    <col min="45" max="45" width="13.140625" style="57" customWidth="1"/>
    <col min="46" max="46" width="43.42578125" style="57" customWidth="1"/>
    <col min="47" max="47" width="23.7109375" style="57" customWidth="1"/>
    <col min="48" max="48" width="12.5703125" style="57" customWidth="1"/>
    <col min="49" max="49" width="16.42578125" style="57" customWidth="1"/>
    <col min="50" max="50" width="12.7109375" style="57" customWidth="1"/>
    <col min="51" max="51" width="11.7109375" style="57" bestFit="1" customWidth="1"/>
    <col min="52" max="52" width="133" style="57" customWidth="1"/>
    <col min="53" max="53" width="11.42578125" style="57" customWidth="1"/>
    <col min="54" max="54" width="199.140625" style="57" customWidth="1"/>
    <col min="55" max="55" width="16.28515625" style="57" customWidth="1"/>
    <col min="56" max="56" width="107.5703125" style="57" customWidth="1"/>
    <col min="57" max="284" width="10.85546875" style="57"/>
    <col min="285" max="285" width="15.7109375" style="57" customWidth="1"/>
    <col min="286" max="286" width="10.28515625" style="57" customWidth="1"/>
    <col min="287" max="287" width="16.42578125" style="57" customWidth="1"/>
    <col min="288" max="288" width="18.140625" style="57" customWidth="1"/>
    <col min="289" max="289" width="26.7109375" style="57" customWidth="1"/>
    <col min="290" max="291" width="11.42578125" style="57" customWidth="1"/>
    <col min="292" max="292" width="14.28515625" style="57" customWidth="1"/>
    <col min="293" max="293" width="25" style="57" customWidth="1"/>
    <col min="294" max="295" width="11.42578125" style="57" customWidth="1"/>
    <col min="296" max="296" width="19.7109375" style="57" customWidth="1"/>
    <col min="297" max="297" width="11.42578125" style="57" customWidth="1"/>
    <col min="298" max="298" width="14.7109375" style="57" customWidth="1"/>
    <col min="299" max="305" width="11.42578125" style="57" customWidth="1"/>
    <col min="306" max="306" width="33.5703125" style="57" customWidth="1"/>
    <col min="307" max="540" width="10.85546875" style="57"/>
    <col min="541" max="541" width="15.7109375" style="57" customWidth="1"/>
    <col min="542" max="542" width="10.28515625" style="57" customWidth="1"/>
    <col min="543" max="543" width="16.42578125" style="57" customWidth="1"/>
    <col min="544" max="544" width="18.140625" style="57" customWidth="1"/>
    <col min="545" max="545" width="26.7109375" style="57" customWidth="1"/>
    <col min="546" max="547" width="11.42578125" style="57" customWidth="1"/>
    <col min="548" max="548" width="14.28515625" style="57" customWidth="1"/>
    <col min="549" max="549" width="25" style="57" customWidth="1"/>
    <col min="550" max="551" width="11.42578125" style="57" customWidth="1"/>
    <col min="552" max="552" width="19.7109375" style="57" customWidth="1"/>
    <col min="553" max="553" width="11.42578125" style="57" customWidth="1"/>
    <col min="554" max="554" width="14.7109375" style="57" customWidth="1"/>
    <col min="555" max="561" width="11.42578125" style="57" customWidth="1"/>
    <col min="562" max="562" width="33.5703125" style="57" customWidth="1"/>
    <col min="563" max="796" width="10.85546875" style="57"/>
    <col min="797" max="797" width="15.7109375" style="57" customWidth="1"/>
    <col min="798" max="798" width="10.28515625" style="57" customWidth="1"/>
    <col min="799" max="799" width="16.42578125" style="57" customWidth="1"/>
    <col min="800" max="800" width="18.140625" style="57" customWidth="1"/>
    <col min="801" max="801" width="26.7109375" style="57" customWidth="1"/>
    <col min="802" max="803" width="11.42578125" style="57" customWidth="1"/>
    <col min="804" max="804" width="14.28515625" style="57" customWidth="1"/>
    <col min="805" max="805" width="25" style="57" customWidth="1"/>
    <col min="806" max="807" width="11.42578125" style="57" customWidth="1"/>
    <col min="808" max="808" width="19.7109375" style="57" customWidth="1"/>
    <col min="809" max="809" width="11.42578125" style="57" customWidth="1"/>
    <col min="810" max="810" width="14.7109375" style="57" customWidth="1"/>
    <col min="811" max="817" width="11.42578125" style="57" customWidth="1"/>
    <col min="818" max="818" width="33.5703125" style="57" customWidth="1"/>
    <col min="819" max="1052" width="10.85546875" style="57"/>
    <col min="1053" max="1053" width="15.7109375" style="57" customWidth="1"/>
    <col min="1054" max="1054" width="10.28515625" style="57" customWidth="1"/>
    <col min="1055" max="1055" width="16.42578125" style="57" customWidth="1"/>
    <col min="1056" max="1056" width="18.140625" style="57" customWidth="1"/>
    <col min="1057" max="1057" width="26.7109375" style="57" customWidth="1"/>
    <col min="1058" max="1059" width="11.42578125" style="57" customWidth="1"/>
    <col min="1060" max="1060" width="14.28515625" style="57" customWidth="1"/>
    <col min="1061" max="1061" width="25" style="57" customWidth="1"/>
    <col min="1062" max="1063" width="11.42578125" style="57" customWidth="1"/>
    <col min="1064" max="1064" width="19.7109375" style="57" customWidth="1"/>
    <col min="1065" max="1065" width="11.42578125" style="57" customWidth="1"/>
    <col min="1066" max="1066" width="14.7109375" style="57" customWidth="1"/>
    <col min="1067" max="1073" width="11.42578125" style="57" customWidth="1"/>
    <col min="1074" max="1074" width="33.5703125" style="57" customWidth="1"/>
    <col min="1075" max="1308" width="10.85546875" style="57"/>
    <col min="1309" max="1309" width="15.7109375" style="57" customWidth="1"/>
    <col min="1310" max="1310" width="10.28515625" style="57" customWidth="1"/>
    <col min="1311" max="1311" width="16.42578125" style="57" customWidth="1"/>
    <col min="1312" max="1312" width="18.140625" style="57" customWidth="1"/>
    <col min="1313" max="1313" width="26.7109375" style="57" customWidth="1"/>
    <col min="1314" max="1315" width="11.42578125" style="57" customWidth="1"/>
    <col min="1316" max="1316" width="14.28515625" style="57" customWidth="1"/>
    <col min="1317" max="1317" width="25" style="57" customWidth="1"/>
    <col min="1318" max="1319" width="11.42578125" style="57" customWidth="1"/>
    <col min="1320" max="1320" width="19.7109375" style="57" customWidth="1"/>
    <col min="1321" max="1321" width="11.42578125" style="57" customWidth="1"/>
    <col min="1322" max="1322" width="14.7109375" style="57" customWidth="1"/>
    <col min="1323" max="1329" width="11.42578125" style="57" customWidth="1"/>
    <col min="1330" max="1330" width="33.5703125" style="57" customWidth="1"/>
    <col min="1331" max="1564" width="10.85546875" style="57"/>
    <col min="1565" max="1565" width="15.7109375" style="57" customWidth="1"/>
    <col min="1566" max="1566" width="10.28515625" style="57" customWidth="1"/>
    <col min="1567" max="1567" width="16.42578125" style="57" customWidth="1"/>
    <col min="1568" max="1568" width="18.140625" style="57" customWidth="1"/>
    <col min="1569" max="1569" width="26.7109375" style="57" customWidth="1"/>
    <col min="1570" max="1571" width="11.42578125" style="57" customWidth="1"/>
    <col min="1572" max="1572" width="14.28515625" style="57" customWidth="1"/>
    <col min="1573" max="1573" width="25" style="57" customWidth="1"/>
    <col min="1574" max="1575" width="11.42578125" style="57" customWidth="1"/>
    <col min="1576" max="1576" width="19.7109375" style="57" customWidth="1"/>
    <col min="1577" max="1577" width="11.42578125" style="57" customWidth="1"/>
    <col min="1578" max="1578" width="14.7109375" style="57" customWidth="1"/>
    <col min="1579" max="1585" width="11.42578125" style="57" customWidth="1"/>
    <col min="1586" max="1586" width="33.5703125" style="57" customWidth="1"/>
    <col min="1587" max="1820" width="10.85546875" style="57"/>
    <col min="1821" max="1821" width="15.7109375" style="57" customWidth="1"/>
    <col min="1822" max="1822" width="10.28515625" style="57" customWidth="1"/>
    <col min="1823" max="1823" width="16.42578125" style="57" customWidth="1"/>
    <col min="1824" max="1824" width="18.140625" style="57" customWidth="1"/>
    <col min="1825" max="1825" width="26.7109375" style="57" customWidth="1"/>
    <col min="1826" max="1827" width="11.42578125" style="57" customWidth="1"/>
    <col min="1828" max="1828" width="14.28515625" style="57" customWidth="1"/>
    <col min="1829" max="1829" width="25" style="57" customWidth="1"/>
    <col min="1830" max="1831" width="11.42578125" style="57" customWidth="1"/>
    <col min="1832" max="1832" width="19.7109375" style="57" customWidth="1"/>
    <col min="1833" max="1833" width="11.42578125" style="57" customWidth="1"/>
    <col min="1834" max="1834" width="14.7109375" style="57" customWidth="1"/>
    <col min="1835" max="1841" width="11.42578125" style="57" customWidth="1"/>
    <col min="1842" max="1842" width="33.5703125" style="57" customWidth="1"/>
    <col min="1843" max="2076" width="10.85546875" style="57"/>
    <col min="2077" max="2077" width="15.7109375" style="57" customWidth="1"/>
    <col min="2078" max="2078" width="10.28515625" style="57" customWidth="1"/>
    <col min="2079" max="2079" width="16.42578125" style="57" customWidth="1"/>
    <col min="2080" max="2080" width="18.140625" style="57" customWidth="1"/>
    <col min="2081" max="2081" width="26.7109375" style="57" customWidth="1"/>
    <col min="2082" max="2083" width="11.42578125" style="57" customWidth="1"/>
    <col min="2084" max="2084" width="14.28515625" style="57" customWidth="1"/>
    <col min="2085" max="2085" width="25" style="57" customWidth="1"/>
    <col min="2086" max="2087" width="11.42578125" style="57" customWidth="1"/>
    <col min="2088" max="2088" width="19.7109375" style="57" customWidth="1"/>
    <col min="2089" max="2089" width="11.42578125" style="57" customWidth="1"/>
    <col min="2090" max="2090" width="14.7109375" style="57" customWidth="1"/>
    <col min="2091" max="2097" width="11.42578125" style="57" customWidth="1"/>
    <col min="2098" max="2098" width="33.5703125" style="57" customWidth="1"/>
    <col min="2099" max="2332" width="10.85546875" style="57"/>
    <col min="2333" max="2333" width="15.7109375" style="57" customWidth="1"/>
    <col min="2334" max="2334" width="10.28515625" style="57" customWidth="1"/>
    <col min="2335" max="2335" width="16.42578125" style="57" customWidth="1"/>
    <col min="2336" max="2336" width="18.140625" style="57" customWidth="1"/>
    <col min="2337" max="2337" width="26.7109375" style="57" customWidth="1"/>
    <col min="2338" max="2339" width="11.42578125" style="57" customWidth="1"/>
    <col min="2340" max="2340" width="14.28515625" style="57" customWidth="1"/>
    <col min="2341" max="2341" width="25" style="57" customWidth="1"/>
    <col min="2342" max="2343" width="11.42578125" style="57" customWidth="1"/>
    <col min="2344" max="2344" width="19.7109375" style="57" customWidth="1"/>
    <col min="2345" max="2345" width="11.42578125" style="57" customWidth="1"/>
    <col min="2346" max="2346" width="14.7109375" style="57" customWidth="1"/>
    <col min="2347" max="2353" width="11.42578125" style="57" customWidth="1"/>
    <col min="2354" max="2354" width="33.5703125" style="57" customWidth="1"/>
    <col min="2355" max="2588" width="10.85546875" style="57"/>
    <col min="2589" max="2589" width="15.7109375" style="57" customWidth="1"/>
    <col min="2590" max="2590" width="10.28515625" style="57" customWidth="1"/>
    <col min="2591" max="2591" width="16.42578125" style="57" customWidth="1"/>
    <col min="2592" max="2592" width="18.140625" style="57" customWidth="1"/>
    <col min="2593" max="2593" width="26.7109375" style="57" customWidth="1"/>
    <col min="2594" max="2595" width="11.42578125" style="57" customWidth="1"/>
    <col min="2596" max="2596" width="14.28515625" style="57" customWidth="1"/>
    <col min="2597" max="2597" width="25" style="57" customWidth="1"/>
    <col min="2598" max="2599" width="11.42578125" style="57" customWidth="1"/>
    <col min="2600" max="2600" width="19.7109375" style="57" customWidth="1"/>
    <col min="2601" max="2601" width="11.42578125" style="57" customWidth="1"/>
    <col min="2602" max="2602" width="14.7109375" style="57" customWidth="1"/>
    <col min="2603" max="2609" width="11.42578125" style="57" customWidth="1"/>
    <col min="2610" max="2610" width="33.5703125" style="57" customWidth="1"/>
    <col min="2611" max="2844" width="10.85546875" style="57"/>
    <col min="2845" max="2845" width="15.7109375" style="57" customWidth="1"/>
    <col min="2846" max="2846" width="10.28515625" style="57" customWidth="1"/>
    <col min="2847" max="2847" width="16.42578125" style="57" customWidth="1"/>
    <col min="2848" max="2848" width="18.140625" style="57" customWidth="1"/>
    <col min="2849" max="2849" width="26.7109375" style="57" customWidth="1"/>
    <col min="2850" max="2851" width="11.42578125" style="57" customWidth="1"/>
    <col min="2852" max="2852" width="14.28515625" style="57" customWidth="1"/>
    <col min="2853" max="2853" width="25" style="57" customWidth="1"/>
    <col min="2854" max="2855" width="11.42578125" style="57" customWidth="1"/>
    <col min="2856" max="2856" width="19.7109375" style="57" customWidth="1"/>
    <col min="2857" max="2857" width="11.42578125" style="57" customWidth="1"/>
    <col min="2858" max="2858" width="14.7109375" style="57" customWidth="1"/>
    <col min="2859" max="2865" width="11.42578125" style="57" customWidth="1"/>
    <col min="2866" max="2866" width="33.5703125" style="57" customWidth="1"/>
    <col min="2867" max="3100" width="10.85546875" style="57"/>
    <col min="3101" max="3101" width="15.7109375" style="57" customWidth="1"/>
    <col min="3102" max="3102" width="10.28515625" style="57" customWidth="1"/>
    <col min="3103" max="3103" width="16.42578125" style="57" customWidth="1"/>
    <col min="3104" max="3104" width="18.140625" style="57" customWidth="1"/>
    <col min="3105" max="3105" width="26.7109375" style="57" customWidth="1"/>
    <col min="3106" max="3107" width="11.42578125" style="57" customWidth="1"/>
    <col min="3108" max="3108" width="14.28515625" style="57" customWidth="1"/>
    <col min="3109" max="3109" width="25" style="57" customWidth="1"/>
    <col min="3110" max="3111" width="11.42578125" style="57" customWidth="1"/>
    <col min="3112" max="3112" width="19.7109375" style="57" customWidth="1"/>
    <col min="3113" max="3113" width="11.42578125" style="57" customWidth="1"/>
    <col min="3114" max="3114" width="14.7109375" style="57" customWidth="1"/>
    <col min="3115" max="3121" width="11.42578125" style="57" customWidth="1"/>
    <col min="3122" max="3122" width="33.5703125" style="57" customWidth="1"/>
    <col min="3123" max="3356" width="10.85546875" style="57"/>
    <col min="3357" max="3357" width="15.7109375" style="57" customWidth="1"/>
    <col min="3358" max="3358" width="10.28515625" style="57" customWidth="1"/>
    <col min="3359" max="3359" width="16.42578125" style="57" customWidth="1"/>
    <col min="3360" max="3360" width="18.140625" style="57" customWidth="1"/>
    <col min="3361" max="3361" width="26.7109375" style="57" customWidth="1"/>
    <col min="3362" max="3363" width="11.42578125" style="57" customWidth="1"/>
    <col min="3364" max="3364" width="14.28515625" style="57" customWidth="1"/>
    <col min="3365" max="3365" width="25" style="57" customWidth="1"/>
    <col min="3366" max="3367" width="11.42578125" style="57" customWidth="1"/>
    <col min="3368" max="3368" width="19.7109375" style="57" customWidth="1"/>
    <col min="3369" max="3369" width="11.42578125" style="57" customWidth="1"/>
    <col min="3370" max="3370" width="14.7109375" style="57" customWidth="1"/>
    <col min="3371" max="3377" width="11.42578125" style="57" customWidth="1"/>
    <col min="3378" max="3378" width="33.5703125" style="57" customWidth="1"/>
    <col min="3379" max="3612" width="10.85546875" style="57"/>
    <col min="3613" max="3613" width="15.7109375" style="57" customWidth="1"/>
    <col min="3614" max="3614" width="10.28515625" style="57" customWidth="1"/>
    <col min="3615" max="3615" width="16.42578125" style="57" customWidth="1"/>
    <col min="3616" max="3616" width="18.140625" style="57" customWidth="1"/>
    <col min="3617" max="3617" width="26.7109375" style="57" customWidth="1"/>
    <col min="3618" max="3619" width="11.42578125" style="57" customWidth="1"/>
    <col min="3620" max="3620" width="14.28515625" style="57" customWidth="1"/>
    <col min="3621" max="3621" width="25" style="57" customWidth="1"/>
    <col min="3622" max="3623" width="11.42578125" style="57" customWidth="1"/>
    <col min="3624" max="3624" width="19.7109375" style="57" customWidth="1"/>
    <col min="3625" max="3625" width="11.42578125" style="57" customWidth="1"/>
    <col min="3626" max="3626" width="14.7109375" style="57" customWidth="1"/>
    <col min="3627" max="3633" width="11.42578125" style="57" customWidth="1"/>
    <col min="3634" max="3634" width="33.5703125" style="57" customWidth="1"/>
    <col min="3635" max="3868" width="10.85546875" style="57"/>
    <col min="3869" max="3869" width="15.7109375" style="57" customWidth="1"/>
    <col min="3870" max="3870" width="10.28515625" style="57" customWidth="1"/>
    <col min="3871" max="3871" width="16.42578125" style="57" customWidth="1"/>
    <col min="3872" max="3872" width="18.140625" style="57" customWidth="1"/>
    <col min="3873" max="3873" width="26.7109375" style="57" customWidth="1"/>
    <col min="3874" max="3875" width="11.42578125" style="57" customWidth="1"/>
    <col min="3876" max="3876" width="14.28515625" style="57" customWidth="1"/>
    <col min="3877" max="3877" width="25" style="57" customWidth="1"/>
    <col min="3878" max="3879" width="11.42578125" style="57" customWidth="1"/>
    <col min="3880" max="3880" width="19.7109375" style="57" customWidth="1"/>
    <col min="3881" max="3881" width="11.42578125" style="57" customWidth="1"/>
    <col min="3882" max="3882" width="14.7109375" style="57" customWidth="1"/>
    <col min="3883" max="3889" width="11.42578125" style="57" customWidth="1"/>
    <col min="3890" max="3890" width="33.5703125" style="57" customWidth="1"/>
    <col min="3891" max="4124" width="10.85546875" style="57"/>
    <col min="4125" max="4125" width="15.7109375" style="57" customWidth="1"/>
    <col min="4126" max="4126" width="10.28515625" style="57" customWidth="1"/>
    <col min="4127" max="4127" width="16.42578125" style="57" customWidth="1"/>
    <col min="4128" max="4128" width="18.140625" style="57" customWidth="1"/>
    <col min="4129" max="4129" width="26.7109375" style="57" customWidth="1"/>
    <col min="4130" max="4131" width="11.42578125" style="57" customWidth="1"/>
    <col min="4132" max="4132" width="14.28515625" style="57" customWidth="1"/>
    <col min="4133" max="4133" width="25" style="57" customWidth="1"/>
    <col min="4134" max="4135" width="11.42578125" style="57" customWidth="1"/>
    <col min="4136" max="4136" width="19.7109375" style="57" customWidth="1"/>
    <col min="4137" max="4137" width="11.42578125" style="57" customWidth="1"/>
    <col min="4138" max="4138" width="14.7109375" style="57" customWidth="1"/>
    <col min="4139" max="4145" width="11.42578125" style="57" customWidth="1"/>
    <col min="4146" max="4146" width="33.5703125" style="57" customWidth="1"/>
    <col min="4147" max="4380" width="10.85546875" style="57"/>
    <col min="4381" max="4381" width="15.7109375" style="57" customWidth="1"/>
    <col min="4382" max="4382" width="10.28515625" style="57" customWidth="1"/>
    <col min="4383" max="4383" width="16.42578125" style="57" customWidth="1"/>
    <col min="4384" max="4384" width="18.140625" style="57" customWidth="1"/>
    <col min="4385" max="4385" width="26.7109375" style="57" customWidth="1"/>
    <col min="4386" max="4387" width="11.42578125" style="57" customWidth="1"/>
    <col min="4388" max="4388" width="14.28515625" style="57" customWidth="1"/>
    <col min="4389" max="4389" width="25" style="57" customWidth="1"/>
    <col min="4390" max="4391" width="11.42578125" style="57" customWidth="1"/>
    <col min="4392" max="4392" width="19.7109375" style="57" customWidth="1"/>
    <col min="4393" max="4393" width="11.42578125" style="57" customWidth="1"/>
    <col min="4394" max="4394" width="14.7109375" style="57" customWidth="1"/>
    <col min="4395" max="4401" width="11.42578125" style="57" customWidth="1"/>
    <col min="4402" max="4402" width="33.5703125" style="57" customWidth="1"/>
    <col min="4403" max="4636" width="10.85546875" style="57"/>
    <col min="4637" max="4637" width="15.7109375" style="57" customWidth="1"/>
    <col min="4638" max="4638" width="10.28515625" style="57" customWidth="1"/>
    <col min="4639" max="4639" width="16.42578125" style="57" customWidth="1"/>
    <col min="4640" max="4640" width="18.140625" style="57" customWidth="1"/>
    <col min="4641" max="4641" width="26.7109375" style="57" customWidth="1"/>
    <col min="4642" max="4643" width="11.42578125" style="57" customWidth="1"/>
    <col min="4644" max="4644" width="14.28515625" style="57" customWidth="1"/>
    <col min="4645" max="4645" width="25" style="57" customWidth="1"/>
    <col min="4646" max="4647" width="11.42578125" style="57" customWidth="1"/>
    <col min="4648" max="4648" width="19.7109375" style="57" customWidth="1"/>
    <col min="4649" max="4649" width="11.42578125" style="57" customWidth="1"/>
    <col min="4650" max="4650" width="14.7109375" style="57" customWidth="1"/>
    <col min="4651" max="4657" width="11.42578125" style="57" customWidth="1"/>
    <col min="4658" max="4658" width="33.5703125" style="57" customWidth="1"/>
    <col min="4659" max="4892" width="10.85546875" style="57"/>
    <col min="4893" max="4893" width="15.7109375" style="57" customWidth="1"/>
    <col min="4894" max="4894" width="10.28515625" style="57" customWidth="1"/>
    <col min="4895" max="4895" width="16.42578125" style="57" customWidth="1"/>
    <col min="4896" max="4896" width="18.140625" style="57" customWidth="1"/>
    <col min="4897" max="4897" width="26.7109375" style="57" customWidth="1"/>
    <col min="4898" max="4899" width="11.42578125" style="57" customWidth="1"/>
    <col min="4900" max="4900" width="14.28515625" style="57" customWidth="1"/>
    <col min="4901" max="4901" width="25" style="57" customWidth="1"/>
    <col min="4902" max="4903" width="11.42578125" style="57" customWidth="1"/>
    <col min="4904" max="4904" width="19.7109375" style="57" customWidth="1"/>
    <col min="4905" max="4905" width="11.42578125" style="57" customWidth="1"/>
    <col min="4906" max="4906" width="14.7109375" style="57" customWidth="1"/>
    <col min="4907" max="4913" width="11.42578125" style="57" customWidth="1"/>
    <col min="4914" max="4914" width="33.5703125" style="57" customWidth="1"/>
    <col min="4915" max="5148" width="10.85546875" style="57"/>
    <col min="5149" max="5149" width="15.7109375" style="57" customWidth="1"/>
    <col min="5150" max="5150" width="10.28515625" style="57" customWidth="1"/>
    <col min="5151" max="5151" width="16.42578125" style="57" customWidth="1"/>
    <col min="5152" max="5152" width="18.140625" style="57" customWidth="1"/>
    <col min="5153" max="5153" width="26.7109375" style="57" customWidth="1"/>
    <col min="5154" max="5155" width="11.42578125" style="57" customWidth="1"/>
    <col min="5156" max="5156" width="14.28515625" style="57" customWidth="1"/>
    <col min="5157" max="5157" width="25" style="57" customWidth="1"/>
    <col min="5158" max="5159" width="11.42578125" style="57" customWidth="1"/>
    <col min="5160" max="5160" width="19.7109375" style="57" customWidth="1"/>
    <col min="5161" max="5161" width="11.42578125" style="57" customWidth="1"/>
    <col min="5162" max="5162" width="14.7109375" style="57" customWidth="1"/>
    <col min="5163" max="5169" width="11.42578125" style="57" customWidth="1"/>
    <col min="5170" max="5170" width="33.5703125" style="57" customWidth="1"/>
    <col min="5171" max="5404" width="10.85546875" style="57"/>
    <col min="5405" max="5405" width="15.7109375" style="57" customWidth="1"/>
    <col min="5406" max="5406" width="10.28515625" style="57" customWidth="1"/>
    <col min="5407" max="5407" width="16.42578125" style="57" customWidth="1"/>
    <col min="5408" max="5408" width="18.140625" style="57" customWidth="1"/>
    <col min="5409" max="5409" width="26.7109375" style="57" customWidth="1"/>
    <col min="5410" max="5411" width="11.42578125" style="57" customWidth="1"/>
    <col min="5412" max="5412" width="14.28515625" style="57" customWidth="1"/>
    <col min="5413" max="5413" width="25" style="57" customWidth="1"/>
    <col min="5414" max="5415" width="11.42578125" style="57" customWidth="1"/>
    <col min="5416" max="5416" width="19.7109375" style="57" customWidth="1"/>
    <col min="5417" max="5417" width="11.42578125" style="57" customWidth="1"/>
    <col min="5418" max="5418" width="14.7109375" style="57" customWidth="1"/>
    <col min="5419" max="5425" width="11.42578125" style="57" customWidth="1"/>
    <col min="5426" max="5426" width="33.5703125" style="57" customWidth="1"/>
    <col min="5427" max="5660" width="10.85546875" style="57"/>
    <col min="5661" max="5661" width="15.7109375" style="57" customWidth="1"/>
    <col min="5662" max="5662" width="10.28515625" style="57" customWidth="1"/>
    <col min="5663" max="5663" width="16.42578125" style="57" customWidth="1"/>
    <col min="5664" max="5664" width="18.140625" style="57" customWidth="1"/>
    <col min="5665" max="5665" width="26.7109375" style="57" customWidth="1"/>
    <col min="5666" max="5667" width="11.42578125" style="57" customWidth="1"/>
    <col min="5668" max="5668" width="14.28515625" style="57" customWidth="1"/>
    <col min="5669" max="5669" width="25" style="57" customWidth="1"/>
    <col min="5670" max="5671" width="11.42578125" style="57" customWidth="1"/>
    <col min="5672" max="5672" width="19.7109375" style="57" customWidth="1"/>
    <col min="5673" max="5673" width="11.42578125" style="57" customWidth="1"/>
    <col min="5674" max="5674" width="14.7109375" style="57" customWidth="1"/>
    <col min="5675" max="5681" width="11.42578125" style="57" customWidth="1"/>
    <col min="5682" max="5682" width="33.5703125" style="57" customWidth="1"/>
    <col min="5683" max="5916" width="10.85546875" style="57"/>
    <col min="5917" max="5917" width="15.7109375" style="57" customWidth="1"/>
    <col min="5918" max="5918" width="10.28515625" style="57" customWidth="1"/>
    <col min="5919" max="5919" width="16.42578125" style="57" customWidth="1"/>
    <col min="5920" max="5920" width="18.140625" style="57" customWidth="1"/>
    <col min="5921" max="5921" width="26.7109375" style="57" customWidth="1"/>
    <col min="5922" max="5923" width="11.42578125" style="57" customWidth="1"/>
    <col min="5924" max="5924" width="14.28515625" style="57" customWidth="1"/>
    <col min="5925" max="5925" width="25" style="57" customWidth="1"/>
    <col min="5926" max="5927" width="11.42578125" style="57" customWidth="1"/>
    <col min="5928" max="5928" width="19.7109375" style="57" customWidth="1"/>
    <col min="5929" max="5929" width="11.42578125" style="57" customWidth="1"/>
    <col min="5930" max="5930" width="14.7109375" style="57" customWidth="1"/>
    <col min="5931" max="5937" width="11.42578125" style="57" customWidth="1"/>
    <col min="5938" max="5938" width="33.5703125" style="57" customWidth="1"/>
    <col min="5939" max="6172" width="10.85546875" style="57"/>
    <col min="6173" max="6173" width="15.7109375" style="57" customWidth="1"/>
    <col min="6174" max="6174" width="10.28515625" style="57" customWidth="1"/>
    <col min="6175" max="6175" width="16.42578125" style="57" customWidth="1"/>
    <col min="6176" max="6176" width="18.140625" style="57" customWidth="1"/>
    <col min="6177" max="6177" width="26.7109375" style="57" customWidth="1"/>
    <col min="6178" max="6179" width="11.42578125" style="57" customWidth="1"/>
    <col min="6180" max="6180" width="14.28515625" style="57" customWidth="1"/>
    <col min="6181" max="6181" width="25" style="57" customWidth="1"/>
    <col min="6182" max="6183" width="11.42578125" style="57" customWidth="1"/>
    <col min="6184" max="6184" width="19.7109375" style="57" customWidth="1"/>
    <col min="6185" max="6185" width="11.42578125" style="57" customWidth="1"/>
    <col min="6186" max="6186" width="14.7109375" style="57" customWidth="1"/>
    <col min="6187" max="6193" width="11.42578125" style="57" customWidth="1"/>
    <col min="6194" max="6194" width="33.5703125" style="57" customWidth="1"/>
    <col min="6195" max="6428" width="10.85546875" style="57"/>
    <col min="6429" max="6429" width="15.7109375" style="57" customWidth="1"/>
    <col min="6430" max="6430" width="10.28515625" style="57" customWidth="1"/>
    <col min="6431" max="6431" width="16.42578125" style="57" customWidth="1"/>
    <col min="6432" max="6432" width="18.140625" style="57" customWidth="1"/>
    <col min="6433" max="6433" width="26.7109375" style="57" customWidth="1"/>
    <col min="6434" max="6435" width="11.42578125" style="57" customWidth="1"/>
    <col min="6436" max="6436" width="14.28515625" style="57" customWidth="1"/>
    <col min="6437" max="6437" width="25" style="57" customWidth="1"/>
    <col min="6438" max="6439" width="11.42578125" style="57" customWidth="1"/>
    <col min="6440" max="6440" width="19.7109375" style="57" customWidth="1"/>
    <col min="6441" max="6441" width="11.42578125" style="57" customWidth="1"/>
    <col min="6442" max="6442" width="14.7109375" style="57" customWidth="1"/>
    <col min="6443" max="6449" width="11.42578125" style="57" customWidth="1"/>
    <col min="6450" max="6450" width="33.5703125" style="57" customWidth="1"/>
    <col min="6451" max="6684" width="10.85546875" style="57"/>
    <col min="6685" max="6685" width="15.7109375" style="57" customWidth="1"/>
    <col min="6686" max="6686" width="10.28515625" style="57" customWidth="1"/>
    <col min="6687" max="6687" width="16.42578125" style="57" customWidth="1"/>
    <col min="6688" max="6688" width="18.140625" style="57" customWidth="1"/>
    <col min="6689" max="6689" width="26.7109375" style="57" customWidth="1"/>
    <col min="6690" max="6691" width="11.42578125" style="57" customWidth="1"/>
    <col min="6692" max="6692" width="14.28515625" style="57" customWidth="1"/>
    <col min="6693" max="6693" width="25" style="57" customWidth="1"/>
    <col min="6694" max="6695" width="11.42578125" style="57" customWidth="1"/>
    <col min="6696" max="6696" width="19.7109375" style="57" customWidth="1"/>
    <col min="6697" max="6697" width="11.42578125" style="57" customWidth="1"/>
    <col min="6698" max="6698" width="14.7109375" style="57" customWidth="1"/>
    <col min="6699" max="6705" width="11.42578125" style="57" customWidth="1"/>
    <col min="6706" max="6706" width="33.5703125" style="57" customWidth="1"/>
    <col min="6707" max="6940" width="10.85546875" style="57"/>
    <col min="6941" max="6941" width="15.7109375" style="57" customWidth="1"/>
    <col min="6942" max="6942" width="10.28515625" style="57" customWidth="1"/>
    <col min="6943" max="6943" width="16.42578125" style="57" customWidth="1"/>
    <col min="6944" max="6944" width="18.140625" style="57" customWidth="1"/>
    <col min="6945" max="6945" width="26.7109375" style="57" customWidth="1"/>
    <col min="6946" max="6947" width="11.42578125" style="57" customWidth="1"/>
    <col min="6948" max="6948" width="14.28515625" style="57" customWidth="1"/>
    <col min="6949" max="6949" width="25" style="57" customWidth="1"/>
    <col min="6950" max="6951" width="11.42578125" style="57" customWidth="1"/>
    <col min="6952" max="6952" width="19.7109375" style="57" customWidth="1"/>
    <col min="6953" max="6953" width="11.42578125" style="57" customWidth="1"/>
    <col min="6954" max="6954" width="14.7109375" style="57" customWidth="1"/>
    <col min="6955" max="6961" width="11.42578125" style="57" customWidth="1"/>
    <col min="6962" max="6962" width="33.5703125" style="57" customWidth="1"/>
    <col min="6963" max="7196" width="10.85546875" style="57"/>
    <col min="7197" max="7197" width="15.7109375" style="57" customWidth="1"/>
    <col min="7198" max="7198" width="10.28515625" style="57" customWidth="1"/>
    <col min="7199" max="7199" width="16.42578125" style="57" customWidth="1"/>
    <col min="7200" max="7200" width="18.140625" style="57" customWidth="1"/>
    <col min="7201" max="7201" width="26.7109375" style="57" customWidth="1"/>
    <col min="7202" max="7203" width="11.42578125" style="57" customWidth="1"/>
    <col min="7204" max="7204" width="14.28515625" style="57" customWidth="1"/>
    <col min="7205" max="7205" width="25" style="57" customWidth="1"/>
    <col min="7206" max="7207" width="11.42578125" style="57" customWidth="1"/>
    <col min="7208" max="7208" width="19.7109375" style="57" customWidth="1"/>
    <col min="7209" max="7209" width="11.42578125" style="57" customWidth="1"/>
    <col min="7210" max="7210" width="14.7109375" style="57" customWidth="1"/>
    <col min="7211" max="7217" width="11.42578125" style="57" customWidth="1"/>
    <col min="7218" max="7218" width="33.5703125" style="57" customWidth="1"/>
    <col min="7219" max="7452" width="10.85546875" style="57"/>
    <col min="7453" max="7453" width="15.7109375" style="57" customWidth="1"/>
    <col min="7454" max="7454" width="10.28515625" style="57" customWidth="1"/>
    <col min="7455" max="7455" width="16.42578125" style="57" customWidth="1"/>
    <col min="7456" max="7456" width="18.140625" style="57" customWidth="1"/>
    <col min="7457" max="7457" width="26.7109375" style="57" customWidth="1"/>
    <col min="7458" max="7459" width="11.42578125" style="57" customWidth="1"/>
    <col min="7460" max="7460" width="14.28515625" style="57" customWidth="1"/>
    <col min="7461" max="7461" width="25" style="57" customWidth="1"/>
    <col min="7462" max="7463" width="11.42578125" style="57" customWidth="1"/>
    <col min="7464" max="7464" width="19.7109375" style="57" customWidth="1"/>
    <col min="7465" max="7465" width="11.42578125" style="57" customWidth="1"/>
    <col min="7466" max="7466" width="14.7109375" style="57" customWidth="1"/>
    <col min="7467" max="7473" width="11.42578125" style="57" customWidth="1"/>
    <col min="7474" max="7474" width="33.5703125" style="57" customWidth="1"/>
    <col min="7475" max="7708" width="10.85546875" style="57"/>
    <col min="7709" max="7709" width="15.7109375" style="57" customWidth="1"/>
    <col min="7710" max="7710" width="10.28515625" style="57" customWidth="1"/>
    <col min="7711" max="7711" width="16.42578125" style="57" customWidth="1"/>
    <col min="7712" max="7712" width="18.140625" style="57" customWidth="1"/>
    <col min="7713" max="7713" width="26.7109375" style="57" customWidth="1"/>
    <col min="7714" max="7715" width="11.42578125" style="57" customWidth="1"/>
    <col min="7716" max="7716" width="14.28515625" style="57" customWidth="1"/>
    <col min="7717" max="7717" width="25" style="57" customWidth="1"/>
    <col min="7718" max="7719" width="11.42578125" style="57" customWidth="1"/>
    <col min="7720" max="7720" width="19.7109375" style="57" customWidth="1"/>
    <col min="7721" max="7721" width="11.42578125" style="57" customWidth="1"/>
    <col min="7722" max="7722" width="14.7109375" style="57" customWidth="1"/>
    <col min="7723" max="7729" width="11.42578125" style="57" customWidth="1"/>
    <col min="7730" max="7730" width="33.5703125" style="57" customWidth="1"/>
    <col min="7731" max="7964" width="10.85546875" style="57"/>
    <col min="7965" max="7965" width="15.7109375" style="57" customWidth="1"/>
    <col min="7966" max="7966" width="10.28515625" style="57" customWidth="1"/>
    <col min="7967" max="7967" width="16.42578125" style="57" customWidth="1"/>
    <col min="7968" max="7968" width="18.140625" style="57" customWidth="1"/>
    <col min="7969" max="7969" width="26.7109375" style="57" customWidth="1"/>
    <col min="7970" max="7971" width="11.42578125" style="57" customWidth="1"/>
    <col min="7972" max="7972" width="14.28515625" style="57" customWidth="1"/>
    <col min="7973" max="7973" width="25" style="57" customWidth="1"/>
    <col min="7974" max="7975" width="11.42578125" style="57" customWidth="1"/>
    <col min="7976" max="7976" width="19.7109375" style="57" customWidth="1"/>
    <col min="7977" max="7977" width="11.42578125" style="57" customWidth="1"/>
    <col min="7978" max="7978" width="14.7109375" style="57" customWidth="1"/>
    <col min="7979" max="7985" width="11.42578125" style="57" customWidth="1"/>
    <col min="7986" max="7986" width="33.5703125" style="57" customWidth="1"/>
    <col min="7987" max="8220" width="10.85546875" style="57"/>
    <col min="8221" max="8221" width="15.7109375" style="57" customWidth="1"/>
    <col min="8222" max="8222" width="10.28515625" style="57" customWidth="1"/>
    <col min="8223" max="8223" width="16.42578125" style="57" customWidth="1"/>
    <col min="8224" max="8224" width="18.140625" style="57" customWidth="1"/>
    <col min="8225" max="8225" width="26.7109375" style="57" customWidth="1"/>
    <col min="8226" max="8227" width="11.42578125" style="57" customWidth="1"/>
    <col min="8228" max="8228" width="14.28515625" style="57" customWidth="1"/>
    <col min="8229" max="8229" width="25" style="57" customWidth="1"/>
    <col min="8230" max="8231" width="11.42578125" style="57" customWidth="1"/>
    <col min="8232" max="8232" width="19.7109375" style="57" customWidth="1"/>
    <col min="8233" max="8233" width="11.42578125" style="57" customWidth="1"/>
    <col min="8234" max="8234" width="14.7109375" style="57" customWidth="1"/>
    <col min="8235" max="8241" width="11.42578125" style="57" customWidth="1"/>
    <col min="8242" max="8242" width="33.5703125" style="57" customWidth="1"/>
    <col min="8243" max="8476" width="10.85546875" style="57"/>
    <col min="8477" max="8477" width="15.7109375" style="57" customWidth="1"/>
    <col min="8478" max="8478" width="10.28515625" style="57" customWidth="1"/>
    <col min="8479" max="8479" width="16.42578125" style="57" customWidth="1"/>
    <col min="8480" max="8480" width="18.140625" style="57" customWidth="1"/>
    <col min="8481" max="8481" width="26.7109375" style="57" customWidth="1"/>
    <col min="8482" max="8483" width="11.42578125" style="57" customWidth="1"/>
    <col min="8484" max="8484" width="14.28515625" style="57" customWidth="1"/>
    <col min="8485" max="8485" width="25" style="57" customWidth="1"/>
    <col min="8486" max="8487" width="11.42578125" style="57" customWidth="1"/>
    <col min="8488" max="8488" width="19.7109375" style="57" customWidth="1"/>
    <col min="8489" max="8489" width="11.42578125" style="57" customWidth="1"/>
    <col min="8490" max="8490" width="14.7109375" style="57" customWidth="1"/>
    <col min="8491" max="8497" width="11.42578125" style="57" customWidth="1"/>
    <col min="8498" max="8498" width="33.5703125" style="57" customWidth="1"/>
    <col min="8499" max="8732" width="10.85546875" style="57"/>
    <col min="8733" max="8733" width="15.7109375" style="57" customWidth="1"/>
    <col min="8734" max="8734" width="10.28515625" style="57" customWidth="1"/>
    <col min="8735" max="8735" width="16.42578125" style="57" customWidth="1"/>
    <col min="8736" max="8736" width="18.140625" style="57" customWidth="1"/>
    <col min="8737" max="8737" width="26.7109375" style="57" customWidth="1"/>
    <col min="8738" max="8739" width="11.42578125" style="57" customWidth="1"/>
    <col min="8740" max="8740" width="14.28515625" style="57" customWidth="1"/>
    <col min="8741" max="8741" width="25" style="57" customWidth="1"/>
    <col min="8742" max="8743" width="11.42578125" style="57" customWidth="1"/>
    <col min="8744" max="8744" width="19.7109375" style="57" customWidth="1"/>
    <col min="8745" max="8745" width="11.42578125" style="57" customWidth="1"/>
    <col min="8746" max="8746" width="14.7109375" style="57" customWidth="1"/>
    <col min="8747" max="8753" width="11.42578125" style="57" customWidth="1"/>
    <col min="8754" max="8754" width="33.5703125" style="57" customWidth="1"/>
    <col min="8755" max="8988" width="10.85546875" style="57"/>
    <col min="8989" max="8989" width="15.7109375" style="57" customWidth="1"/>
    <col min="8990" max="8990" width="10.28515625" style="57" customWidth="1"/>
    <col min="8991" max="8991" width="16.42578125" style="57" customWidth="1"/>
    <col min="8992" max="8992" width="18.140625" style="57" customWidth="1"/>
    <col min="8993" max="8993" width="26.7109375" style="57" customWidth="1"/>
    <col min="8994" max="8995" width="11.42578125" style="57" customWidth="1"/>
    <col min="8996" max="8996" width="14.28515625" style="57" customWidth="1"/>
    <col min="8997" max="8997" width="25" style="57" customWidth="1"/>
    <col min="8998" max="8999" width="11.42578125" style="57" customWidth="1"/>
    <col min="9000" max="9000" width="19.7109375" style="57" customWidth="1"/>
    <col min="9001" max="9001" width="11.42578125" style="57" customWidth="1"/>
    <col min="9002" max="9002" width="14.7109375" style="57" customWidth="1"/>
    <col min="9003" max="9009" width="11.42578125" style="57" customWidth="1"/>
    <col min="9010" max="9010" width="33.5703125" style="57" customWidth="1"/>
    <col min="9011" max="9244" width="10.85546875" style="57"/>
    <col min="9245" max="9245" width="15.7109375" style="57" customWidth="1"/>
    <col min="9246" max="9246" width="10.28515625" style="57" customWidth="1"/>
    <col min="9247" max="9247" width="16.42578125" style="57" customWidth="1"/>
    <col min="9248" max="9248" width="18.140625" style="57" customWidth="1"/>
    <col min="9249" max="9249" width="26.7109375" style="57" customWidth="1"/>
    <col min="9250" max="9251" width="11.42578125" style="57" customWidth="1"/>
    <col min="9252" max="9252" width="14.28515625" style="57" customWidth="1"/>
    <col min="9253" max="9253" width="25" style="57" customWidth="1"/>
    <col min="9254" max="9255" width="11.42578125" style="57" customWidth="1"/>
    <col min="9256" max="9256" width="19.7109375" style="57" customWidth="1"/>
    <col min="9257" max="9257" width="11.42578125" style="57" customWidth="1"/>
    <col min="9258" max="9258" width="14.7109375" style="57" customWidth="1"/>
    <col min="9259" max="9265" width="11.42578125" style="57" customWidth="1"/>
    <col min="9266" max="9266" width="33.5703125" style="57" customWidth="1"/>
    <col min="9267" max="9500" width="10.85546875" style="57"/>
    <col min="9501" max="9501" width="15.7109375" style="57" customWidth="1"/>
    <col min="9502" max="9502" width="10.28515625" style="57" customWidth="1"/>
    <col min="9503" max="9503" width="16.42578125" style="57" customWidth="1"/>
    <col min="9504" max="9504" width="18.140625" style="57" customWidth="1"/>
    <col min="9505" max="9505" width="26.7109375" style="57" customWidth="1"/>
    <col min="9506" max="9507" width="11.42578125" style="57" customWidth="1"/>
    <col min="9508" max="9508" width="14.28515625" style="57" customWidth="1"/>
    <col min="9509" max="9509" width="25" style="57" customWidth="1"/>
    <col min="9510" max="9511" width="11.42578125" style="57" customWidth="1"/>
    <col min="9512" max="9512" width="19.7109375" style="57" customWidth="1"/>
    <col min="9513" max="9513" width="11.42578125" style="57" customWidth="1"/>
    <col min="9514" max="9514" width="14.7109375" style="57" customWidth="1"/>
    <col min="9515" max="9521" width="11.42578125" style="57" customWidth="1"/>
    <col min="9522" max="9522" width="33.5703125" style="57" customWidth="1"/>
    <col min="9523" max="9756" width="10.85546875" style="57"/>
    <col min="9757" max="9757" width="15.7109375" style="57" customWidth="1"/>
    <col min="9758" max="9758" width="10.28515625" style="57" customWidth="1"/>
    <col min="9759" max="9759" width="16.42578125" style="57" customWidth="1"/>
    <col min="9760" max="9760" width="18.140625" style="57" customWidth="1"/>
    <col min="9761" max="9761" width="26.7109375" style="57" customWidth="1"/>
    <col min="9762" max="9763" width="11.42578125" style="57" customWidth="1"/>
    <col min="9764" max="9764" width="14.28515625" style="57" customWidth="1"/>
    <col min="9765" max="9765" width="25" style="57" customWidth="1"/>
    <col min="9766" max="9767" width="11.42578125" style="57" customWidth="1"/>
    <col min="9768" max="9768" width="19.7109375" style="57" customWidth="1"/>
    <col min="9769" max="9769" width="11.42578125" style="57" customWidth="1"/>
    <col min="9770" max="9770" width="14.7109375" style="57" customWidth="1"/>
    <col min="9771" max="9777" width="11.42578125" style="57" customWidth="1"/>
    <col min="9778" max="9778" width="33.5703125" style="57" customWidth="1"/>
    <col min="9779" max="10012" width="10.85546875" style="57"/>
    <col min="10013" max="10013" width="15.7109375" style="57" customWidth="1"/>
    <col min="10014" max="10014" width="10.28515625" style="57" customWidth="1"/>
    <col min="10015" max="10015" width="16.42578125" style="57" customWidth="1"/>
    <col min="10016" max="10016" width="18.140625" style="57" customWidth="1"/>
    <col min="10017" max="10017" width="26.7109375" style="57" customWidth="1"/>
    <col min="10018" max="10019" width="11.42578125" style="57" customWidth="1"/>
    <col min="10020" max="10020" width="14.28515625" style="57" customWidth="1"/>
    <col min="10021" max="10021" width="25" style="57" customWidth="1"/>
    <col min="10022" max="10023" width="11.42578125" style="57" customWidth="1"/>
    <col min="10024" max="10024" width="19.7109375" style="57" customWidth="1"/>
    <col min="10025" max="10025" width="11.42578125" style="57" customWidth="1"/>
    <col min="10026" max="10026" width="14.7109375" style="57" customWidth="1"/>
    <col min="10027" max="10033" width="11.42578125" style="57" customWidth="1"/>
    <col min="10034" max="10034" width="33.5703125" style="57" customWidth="1"/>
    <col min="10035" max="10268" width="10.85546875" style="57"/>
    <col min="10269" max="10269" width="15.7109375" style="57" customWidth="1"/>
    <col min="10270" max="10270" width="10.28515625" style="57" customWidth="1"/>
    <col min="10271" max="10271" width="16.42578125" style="57" customWidth="1"/>
    <col min="10272" max="10272" width="18.140625" style="57" customWidth="1"/>
    <col min="10273" max="10273" width="26.7109375" style="57" customWidth="1"/>
    <col min="10274" max="10275" width="11.42578125" style="57" customWidth="1"/>
    <col min="10276" max="10276" width="14.28515625" style="57" customWidth="1"/>
    <col min="10277" max="10277" width="25" style="57" customWidth="1"/>
    <col min="10278" max="10279" width="11.42578125" style="57" customWidth="1"/>
    <col min="10280" max="10280" width="19.7109375" style="57" customWidth="1"/>
    <col min="10281" max="10281" width="11.42578125" style="57" customWidth="1"/>
    <col min="10282" max="10282" width="14.7109375" style="57" customWidth="1"/>
    <col min="10283" max="10289" width="11.42578125" style="57" customWidth="1"/>
    <col min="10290" max="10290" width="33.5703125" style="57" customWidth="1"/>
    <col min="10291" max="10524" width="10.85546875" style="57"/>
    <col min="10525" max="10525" width="15.7109375" style="57" customWidth="1"/>
    <col min="10526" max="10526" width="10.28515625" style="57" customWidth="1"/>
    <col min="10527" max="10527" width="16.42578125" style="57" customWidth="1"/>
    <col min="10528" max="10528" width="18.140625" style="57" customWidth="1"/>
    <col min="10529" max="10529" width="26.7109375" style="57" customWidth="1"/>
    <col min="10530" max="10531" width="11.42578125" style="57" customWidth="1"/>
    <col min="10532" max="10532" width="14.28515625" style="57" customWidth="1"/>
    <col min="10533" max="10533" width="25" style="57" customWidth="1"/>
    <col min="10534" max="10535" width="11.42578125" style="57" customWidth="1"/>
    <col min="10536" max="10536" width="19.7109375" style="57" customWidth="1"/>
    <col min="10537" max="10537" width="11.42578125" style="57" customWidth="1"/>
    <col min="10538" max="10538" width="14.7109375" style="57" customWidth="1"/>
    <col min="10539" max="10545" width="11.42578125" style="57" customWidth="1"/>
    <col min="10546" max="10546" width="33.5703125" style="57" customWidth="1"/>
    <col min="10547" max="10780" width="10.85546875" style="57"/>
    <col min="10781" max="10781" width="15.7109375" style="57" customWidth="1"/>
    <col min="10782" max="10782" width="10.28515625" style="57" customWidth="1"/>
    <col min="10783" max="10783" width="16.42578125" style="57" customWidth="1"/>
    <col min="10784" max="10784" width="18.140625" style="57" customWidth="1"/>
    <col min="10785" max="10785" width="26.7109375" style="57" customWidth="1"/>
    <col min="10786" max="10787" width="11.42578125" style="57" customWidth="1"/>
    <col min="10788" max="10788" width="14.28515625" style="57" customWidth="1"/>
    <col min="10789" max="10789" width="25" style="57" customWidth="1"/>
    <col min="10790" max="10791" width="11.42578125" style="57" customWidth="1"/>
    <col min="10792" max="10792" width="19.7109375" style="57" customWidth="1"/>
    <col min="10793" max="10793" width="11.42578125" style="57" customWidth="1"/>
    <col min="10794" max="10794" width="14.7109375" style="57" customWidth="1"/>
    <col min="10795" max="10801" width="11.42578125" style="57" customWidth="1"/>
    <col min="10802" max="10802" width="33.5703125" style="57" customWidth="1"/>
    <col min="10803" max="11036" width="10.85546875" style="57"/>
    <col min="11037" max="11037" width="15.7109375" style="57" customWidth="1"/>
    <col min="11038" max="11038" width="10.28515625" style="57" customWidth="1"/>
    <col min="11039" max="11039" width="16.42578125" style="57" customWidth="1"/>
    <col min="11040" max="11040" width="18.140625" style="57" customWidth="1"/>
    <col min="11041" max="11041" width="26.7109375" style="57" customWidth="1"/>
    <col min="11042" max="11043" width="11.42578125" style="57" customWidth="1"/>
    <col min="11044" max="11044" width="14.28515625" style="57" customWidth="1"/>
    <col min="11045" max="11045" width="25" style="57" customWidth="1"/>
    <col min="11046" max="11047" width="11.42578125" style="57" customWidth="1"/>
    <col min="11048" max="11048" width="19.7109375" style="57" customWidth="1"/>
    <col min="11049" max="11049" width="11.42578125" style="57" customWidth="1"/>
    <col min="11050" max="11050" width="14.7109375" style="57" customWidth="1"/>
    <col min="11051" max="11057" width="11.42578125" style="57" customWidth="1"/>
    <col min="11058" max="11058" width="33.5703125" style="57" customWidth="1"/>
    <col min="11059" max="11292" width="10.85546875" style="57"/>
    <col min="11293" max="11293" width="15.7109375" style="57" customWidth="1"/>
    <col min="11294" max="11294" width="10.28515625" style="57" customWidth="1"/>
    <col min="11295" max="11295" width="16.42578125" style="57" customWidth="1"/>
    <col min="11296" max="11296" width="18.140625" style="57" customWidth="1"/>
    <col min="11297" max="11297" width="26.7109375" style="57" customWidth="1"/>
    <col min="11298" max="11299" width="11.42578125" style="57" customWidth="1"/>
    <col min="11300" max="11300" width="14.28515625" style="57" customWidth="1"/>
    <col min="11301" max="11301" width="25" style="57" customWidth="1"/>
    <col min="11302" max="11303" width="11.42578125" style="57" customWidth="1"/>
    <col min="11304" max="11304" width="19.7109375" style="57" customWidth="1"/>
    <col min="11305" max="11305" width="11.42578125" style="57" customWidth="1"/>
    <col min="11306" max="11306" width="14.7109375" style="57" customWidth="1"/>
    <col min="11307" max="11313" width="11.42578125" style="57" customWidth="1"/>
    <col min="11314" max="11314" width="33.5703125" style="57" customWidth="1"/>
    <col min="11315" max="11548" width="10.85546875" style="57"/>
    <col min="11549" max="11549" width="15.7109375" style="57" customWidth="1"/>
    <col min="11550" max="11550" width="10.28515625" style="57" customWidth="1"/>
    <col min="11551" max="11551" width="16.42578125" style="57" customWidth="1"/>
    <col min="11552" max="11552" width="18.140625" style="57" customWidth="1"/>
    <col min="11553" max="11553" width="26.7109375" style="57" customWidth="1"/>
    <col min="11554" max="11555" width="11.42578125" style="57" customWidth="1"/>
    <col min="11556" max="11556" width="14.28515625" style="57" customWidth="1"/>
    <col min="11557" max="11557" width="25" style="57" customWidth="1"/>
    <col min="11558" max="11559" width="11.42578125" style="57" customWidth="1"/>
    <col min="11560" max="11560" width="19.7109375" style="57" customWidth="1"/>
    <col min="11561" max="11561" width="11.42578125" style="57" customWidth="1"/>
    <col min="11562" max="11562" width="14.7109375" style="57" customWidth="1"/>
    <col min="11563" max="11569" width="11.42578125" style="57" customWidth="1"/>
    <col min="11570" max="11570" width="33.5703125" style="57" customWidth="1"/>
    <col min="11571" max="11804" width="10.85546875" style="57"/>
    <col min="11805" max="11805" width="15.7109375" style="57" customWidth="1"/>
    <col min="11806" max="11806" width="10.28515625" style="57" customWidth="1"/>
    <col min="11807" max="11807" width="16.42578125" style="57" customWidth="1"/>
    <col min="11808" max="11808" width="18.140625" style="57" customWidth="1"/>
    <col min="11809" max="11809" width="26.7109375" style="57" customWidth="1"/>
    <col min="11810" max="11811" width="11.42578125" style="57" customWidth="1"/>
    <col min="11812" max="11812" width="14.28515625" style="57" customWidth="1"/>
    <col min="11813" max="11813" width="25" style="57" customWidth="1"/>
    <col min="11814" max="11815" width="11.42578125" style="57" customWidth="1"/>
    <col min="11816" max="11816" width="19.7109375" style="57" customWidth="1"/>
    <col min="11817" max="11817" width="11.42578125" style="57" customWidth="1"/>
    <col min="11818" max="11818" width="14.7109375" style="57" customWidth="1"/>
    <col min="11819" max="11825" width="11.42578125" style="57" customWidth="1"/>
    <col min="11826" max="11826" width="33.5703125" style="57" customWidth="1"/>
    <col min="11827" max="12060" width="10.85546875" style="57"/>
    <col min="12061" max="12061" width="15.7109375" style="57" customWidth="1"/>
    <col min="12062" max="12062" width="10.28515625" style="57" customWidth="1"/>
    <col min="12063" max="12063" width="16.42578125" style="57" customWidth="1"/>
    <col min="12064" max="12064" width="18.140625" style="57" customWidth="1"/>
    <col min="12065" max="12065" width="26.7109375" style="57" customWidth="1"/>
    <col min="12066" max="12067" width="11.42578125" style="57" customWidth="1"/>
    <col min="12068" max="12068" width="14.28515625" style="57" customWidth="1"/>
    <col min="12069" max="12069" width="25" style="57" customWidth="1"/>
    <col min="12070" max="12071" width="11.42578125" style="57" customWidth="1"/>
    <col min="12072" max="12072" width="19.7109375" style="57" customWidth="1"/>
    <col min="12073" max="12073" width="11.42578125" style="57" customWidth="1"/>
    <col min="12074" max="12074" width="14.7109375" style="57" customWidth="1"/>
    <col min="12075" max="12081" width="11.42578125" style="57" customWidth="1"/>
    <col min="12082" max="12082" width="33.5703125" style="57" customWidth="1"/>
    <col min="12083" max="12316" width="10.85546875" style="57"/>
    <col min="12317" max="12317" width="15.7109375" style="57" customWidth="1"/>
    <col min="12318" max="12318" width="10.28515625" style="57" customWidth="1"/>
    <col min="12319" max="12319" width="16.42578125" style="57" customWidth="1"/>
    <col min="12320" max="12320" width="18.140625" style="57" customWidth="1"/>
    <col min="12321" max="12321" width="26.7109375" style="57" customWidth="1"/>
    <col min="12322" max="12323" width="11.42578125" style="57" customWidth="1"/>
    <col min="12324" max="12324" width="14.28515625" style="57" customWidth="1"/>
    <col min="12325" max="12325" width="25" style="57" customWidth="1"/>
    <col min="12326" max="12327" width="11.42578125" style="57" customWidth="1"/>
    <col min="12328" max="12328" width="19.7109375" style="57" customWidth="1"/>
    <col min="12329" max="12329" width="11.42578125" style="57" customWidth="1"/>
    <col min="12330" max="12330" width="14.7109375" style="57" customWidth="1"/>
    <col min="12331" max="12337" width="11.42578125" style="57" customWidth="1"/>
    <col min="12338" max="12338" width="33.5703125" style="57" customWidth="1"/>
    <col min="12339" max="12572" width="10.85546875" style="57"/>
    <col min="12573" max="12573" width="15.7109375" style="57" customWidth="1"/>
    <col min="12574" max="12574" width="10.28515625" style="57" customWidth="1"/>
    <col min="12575" max="12575" width="16.42578125" style="57" customWidth="1"/>
    <col min="12576" max="12576" width="18.140625" style="57" customWidth="1"/>
    <col min="12577" max="12577" width="26.7109375" style="57" customWidth="1"/>
    <col min="12578" max="12579" width="11.42578125" style="57" customWidth="1"/>
    <col min="12580" max="12580" width="14.28515625" style="57" customWidth="1"/>
    <col min="12581" max="12581" width="25" style="57" customWidth="1"/>
    <col min="12582" max="12583" width="11.42578125" style="57" customWidth="1"/>
    <col min="12584" max="12584" width="19.7109375" style="57" customWidth="1"/>
    <col min="12585" max="12585" width="11.42578125" style="57" customWidth="1"/>
    <col min="12586" max="12586" width="14.7109375" style="57" customWidth="1"/>
    <col min="12587" max="12593" width="11.42578125" style="57" customWidth="1"/>
    <col min="12594" max="12594" width="33.5703125" style="57" customWidth="1"/>
    <col min="12595" max="12828" width="10.85546875" style="57"/>
    <col min="12829" max="12829" width="15.7109375" style="57" customWidth="1"/>
    <col min="12830" max="12830" width="10.28515625" style="57" customWidth="1"/>
    <col min="12831" max="12831" width="16.42578125" style="57" customWidth="1"/>
    <col min="12832" max="12832" width="18.140625" style="57" customWidth="1"/>
    <col min="12833" max="12833" width="26.7109375" style="57" customWidth="1"/>
    <col min="12834" max="12835" width="11.42578125" style="57" customWidth="1"/>
    <col min="12836" max="12836" width="14.28515625" style="57" customWidth="1"/>
    <col min="12837" max="12837" width="25" style="57" customWidth="1"/>
    <col min="12838" max="12839" width="11.42578125" style="57" customWidth="1"/>
    <col min="12840" max="12840" width="19.7109375" style="57" customWidth="1"/>
    <col min="12841" max="12841" width="11.42578125" style="57" customWidth="1"/>
    <col min="12842" max="12842" width="14.7109375" style="57" customWidth="1"/>
    <col min="12843" max="12849" width="11.42578125" style="57" customWidth="1"/>
    <col min="12850" max="12850" width="33.5703125" style="57" customWidth="1"/>
    <col min="12851" max="13084" width="10.85546875" style="57"/>
    <col min="13085" max="13085" width="15.7109375" style="57" customWidth="1"/>
    <col min="13086" max="13086" width="10.28515625" style="57" customWidth="1"/>
    <col min="13087" max="13087" width="16.42578125" style="57" customWidth="1"/>
    <col min="13088" max="13088" width="18.140625" style="57" customWidth="1"/>
    <col min="13089" max="13089" width="26.7109375" style="57" customWidth="1"/>
    <col min="13090" max="13091" width="11.42578125" style="57" customWidth="1"/>
    <col min="13092" max="13092" width="14.28515625" style="57" customWidth="1"/>
    <col min="13093" max="13093" width="25" style="57" customWidth="1"/>
    <col min="13094" max="13095" width="11.42578125" style="57" customWidth="1"/>
    <col min="13096" max="13096" width="19.7109375" style="57" customWidth="1"/>
    <col min="13097" max="13097" width="11.42578125" style="57" customWidth="1"/>
    <col min="13098" max="13098" width="14.7109375" style="57" customWidth="1"/>
    <col min="13099" max="13105" width="11.42578125" style="57" customWidth="1"/>
    <col min="13106" max="13106" width="33.5703125" style="57" customWidth="1"/>
    <col min="13107" max="13340" width="10.85546875" style="57"/>
    <col min="13341" max="13341" width="15.7109375" style="57" customWidth="1"/>
    <col min="13342" max="13342" width="10.28515625" style="57" customWidth="1"/>
    <col min="13343" max="13343" width="16.42578125" style="57" customWidth="1"/>
    <col min="13344" max="13344" width="18.140625" style="57" customWidth="1"/>
    <col min="13345" max="13345" width="26.7109375" style="57" customWidth="1"/>
    <col min="13346" max="13347" width="11.42578125" style="57" customWidth="1"/>
    <col min="13348" max="13348" width="14.28515625" style="57" customWidth="1"/>
    <col min="13349" max="13349" width="25" style="57" customWidth="1"/>
    <col min="13350" max="13351" width="11.42578125" style="57" customWidth="1"/>
    <col min="13352" max="13352" width="19.7109375" style="57" customWidth="1"/>
    <col min="13353" max="13353" width="11.42578125" style="57" customWidth="1"/>
    <col min="13354" max="13354" width="14.7109375" style="57" customWidth="1"/>
    <col min="13355" max="13361" width="11.42578125" style="57" customWidth="1"/>
    <col min="13362" max="13362" width="33.5703125" style="57" customWidth="1"/>
    <col min="13363" max="13596" width="10.85546875" style="57"/>
    <col min="13597" max="13597" width="15.7109375" style="57" customWidth="1"/>
    <col min="13598" max="13598" width="10.28515625" style="57" customWidth="1"/>
    <col min="13599" max="13599" width="16.42578125" style="57" customWidth="1"/>
    <col min="13600" max="13600" width="18.140625" style="57" customWidth="1"/>
    <col min="13601" max="13601" width="26.7109375" style="57" customWidth="1"/>
    <col min="13602" max="13603" width="11.42578125" style="57" customWidth="1"/>
    <col min="13604" max="13604" width="14.28515625" style="57" customWidth="1"/>
    <col min="13605" max="13605" width="25" style="57" customWidth="1"/>
    <col min="13606" max="13607" width="11.42578125" style="57" customWidth="1"/>
    <col min="13608" max="13608" width="19.7109375" style="57" customWidth="1"/>
    <col min="13609" max="13609" width="11.42578125" style="57" customWidth="1"/>
    <col min="13610" max="13610" width="14.7109375" style="57" customWidth="1"/>
    <col min="13611" max="13617" width="11.42578125" style="57" customWidth="1"/>
    <col min="13618" max="13618" width="33.5703125" style="57" customWidth="1"/>
    <col min="13619" max="13852" width="10.85546875" style="57"/>
    <col min="13853" max="13853" width="15.7109375" style="57" customWidth="1"/>
    <col min="13854" max="13854" width="10.28515625" style="57" customWidth="1"/>
    <col min="13855" max="13855" width="16.42578125" style="57" customWidth="1"/>
    <col min="13856" max="13856" width="18.140625" style="57" customWidth="1"/>
    <col min="13857" max="13857" width="26.7109375" style="57" customWidth="1"/>
    <col min="13858" max="13859" width="11.42578125" style="57" customWidth="1"/>
    <col min="13860" max="13860" width="14.28515625" style="57" customWidth="1"/>
    <col min="13861" max="13861" width="25" style="57" customWidth="1"/>
    <col min="13862" max="13863" width="11.42578125" style="57" customWidth="1"/>
    <col min="13864" max="13864" width="19.7109375" style="57" customWidth="1"/>
    <col min="13865" max="13865" width="11.42578125" style="57" customWidth="1"/>
    <col min="13866" max="13866" width="14.7109375" style="57" customWidth="1"/>
    <col min="13867" max="13873" width="11.42578125" style="57" customWidth="1"/>
    <col min="13874" max="13874" width="33.5703125" style="57" customWidth="1"/>
    <col min="13875" max="14108" width="10.85546875" style="57"/>
    <col min="14109" max="14109" width="15.7109375" style="57" customWidth="1"/>
    <col min="14110" max="14110" width="10.28515625" style="57" customWidth="1"/>
    <col min="14111" max="14111" width="16.42578125" style="57" customWidth="1"/>
    <col min="14112" max="14112" width="18.140625" style="57" customWidth="1"/>
    <col min="14113" max="14113" width="26.7109375" style="57" customWidth="1"/>
    <col min="14114" max="14115" width="11.42578125" style="57" customWidth="1"/>
    <col min="14116" max="14116" width="14.28515625" style="57" customWidth="1"/>
    <col min="14117" max="14117" width="25" style="57" customWidth="1"/>
    <col min="14118" max="14119" width="11.42578125" style="57" customWidth="1"/>
    <col min="14120" max="14120" width="19.7109375" style="57" customWidth="1"/>
    <col min="14121" max="14121" width="11.42578125" style="57" customWidth="1"/>
    <col min="14122" max="14122" width="14.7109375" style="57" customWidth="1"/>
    <col min="14123" max="14129" width="11.42578125" style="57" customWidth="1"/>
    <col min="14130" max="14130" width="33.5703125" style="57" customWidth="1"/>
    <col min="14131" max="14364" width="10.85546875" style="57"/>
    <col min="14365" max="14365" width="15.7109375" style="57" customWidth="1"/>
    <col min="14366" max="14366" width="10.28515625" style="57" customWidth="1"/>
    <col min="14367" max="14367" width="16.42578125" style="57" customWidth="1"/>
    <col min="14368" max="14368" width="18.140625" style="57" customWidth="1"/>
    <col min="14369" max="14369" width="26.7109375" style="57" customWidth="1"/>
    <col min="14370" max="14371" width="11.42578125" style="57" customWidth="1"/>
    <col min="14372" max="14372" width="14.28515625" style="57" customWidth="1"/>
    <col min="14373" max="14373" width="25" style="57" customWidth="1"/>
    <col min="14374" max="14375" width="11.42578125" style="57" customWidth="1"/>
    <col min="14376" max="14376" width="19.7109375" style="57" customWidth="1"/>
    <col min="14377" max="14377" width="11.42578125" style="57" customWidth="1"/>
    <col min="14378" max="14378" width="14.7109375" style="57" customWidth="1"/>
    <col min="14379" max="14385" width="11.42578125" style="57" customWidth="1"/>
    <col min="14386" max="14386" width="33.5703125" style="57" customWidth="1"/>
    <col min="14387" max="14620" width="10.85546875" style="57"/>
    <col min="14621" max="14621" width="15.7109375" style="57" customWidth="1"/>
    <col min="14622" max="14622" width="10.28515625" style="57" customWidth="1"/>
    <col min="14623" max="14623" width="16.42578125" style="57" customWidth="1"/>
    <col min="14624" max="14624" width="18.140625" style="57" customWidth="1"/>
    <col min="14625" max="14625" width="26.7109375" style="57" customWidth="1"/>
    <col min="14626" max="14627" width="11.42578125" style="57" customWidth="1"/>
    <col min="14628" max="14628" width="14.28515625" style="57" customWidth="1"/>
    <col min="14629" max="14629" width="25" style="57" customWidth="1"/>
    <col min="14630" max="14631" width="11.42578125" style="57" customWidth="1"/>
    <col min="14632" max="14632" width="19.7109375" style="57" customWidth="1"/>
    <col min="14633" max="14633" width="11.42578125" style="57" customWidth="1"/>
    <col min="14634" max="14634" width="14.7109375" style="57" customWidth="1"/>
    <col min="14635" max="14641" width="11.42578125" style="57" customWidth="1"/>
    <col min="14642" max="14642" width="33.5703125" style="57" customWidth="1"/>
    <col min="14643" max="14876" width="10.85546875" style="57"/>
    <col min="14877" max="14877" width="15.7109375" style="57" customWidth="1"/>
    <col min="14878" max="14878" width="10.28515625" style="57" customWidth="1"/>
    <col min="14879" max="14879" width="16.42578125" style="57" customWidth="1"/>
    <col min="14880" max="14880" width="18.140625" style="57" customWidth="1"/>
    <col min="14881" max="14881" width="26.7109375" style="57" customWidth="1"/>
    <col min="14882" max="14883" width="11.42578125" style="57" customWidth="1"/>
    <col min="14884" max="14884" width="14.28515625" style="57" customWidth="1"/>
    <col min="14885" max="14885" width="25" style="57" customWidth="1"/>
    <col min="14886" max="14887" width="11.42578125" style="57" customWidth="1"/>
    <col min="14888" max="14888" width="19.7109375" style="57" customWidth="1"/>
    <col min="14889" max="14889" width="11.42578125" style="57" customWidth="1"/>
    <col min="14890" max="14890" width="14.7109375" style="57" customWidth="1"/>
    <col min="14891" max="14897" width="11.42578125" style="57" customWidth="1"/>
    <col min="14898" max="14898" width="33.5703125" style="57" customWidth="1"/>
    <col min="14899" max="15132" width="10.85546875" style="57"/>
    <col min="15133" max="15133" width="15.7109375" style="57" customWidth="1"/>
    <col min="15134" max="15134" width="10.28515625" style="57" customWidth="1"/>
    <col min="15135" max="15135" width="16.42578125" style="57" customWidth="1"/>
    <col min="15136" max="15136" width="18.140625" style="57" customWidth="1"/>
    <col min="15137" max="15137" width="26.7109375" style="57" customWidth="1"/>
    <col min="15138" max="15139" width="11.42578125" style="57" customWidth="1"/>
    <col min="15140" max="15140" width="14.28515625" style="57" customWidth="1"/>
    <col min="15141" max="15141" width="25" style="57" customWidth="1"/>
    <col min="15142" max="15143" width="11.42578125" style="57" customWidth="1"/>
    <col min="15144" max="15144" width="19.7109375" style="57" customWidth="1"/>
    <col min="15145" max="15145" width="11.42578125" style="57" customWidth="1"/>
    <col min="15146" max="15146" width="14.7109375" style="57" customWidth="1"/>
    <col min="15147" max="15153" width="11.42578125" style="57" customWidth="1"/>
    <col min="15154" max="15154" width="33.5703125" style="57" customWidth="1"/>
    <col min="15155" max="15388" width="10.85546875" style="57"/>
    <col min="15389" max="15389" width="15.7109375" style="57" customWidth="1"/>
    <col min="15390" max="15390" width="10.28515625" style="57" customWidth="1"/>
    <col min="15391" max="15391" width="16.42578125" style="57" customWidth="1"/>
    <col min="15392" max="15392" width="18.140625" style="57" customWidth="1"/>
    <col min="15393" max="15393" width="26.7109375" style="57" customWidth="1"/>
    <col min="15394" max="15395" width="11.42578125" style="57" customWidth="1"/>
    <col min="15396" max="15396" width="14.28515625" style="57" customWidth="1"/>
    <col min="15397" max="15397" width="25" style="57" customWidth="1"/>
    <col min="15398" max="15399" width="11.42578125" style="57" customWidth="1"/>
    <col min="15400" max="15400" width="19.7109375" style="57" customWidth="1"/>
    <col min="15401" max="15401" width="11.42578125" style="57" customWidth="1"/>
    <col min="15402" max="15402" width="14.7109375" style="57" customWidth="1"/>
    <col min="15403" max="15409" width="11.42578125" style="57" customWidth="1"/>
    <col min="15410" max="15410" width="33.5703125" style="57" customWidth="1"/>
    <col min="15411" max="15644" width="10.85546875" style="57"/>
    <col min="15645" max="15645" width="15.7109375" style="57" customWidth="1"/>
    <col min="15646" max="15646" width="10.28515625" style="57" customWidth="1"/>
    <col min="15647" max="15647" width="16.42578125" style="57" customWidth="1"/>
    <col min="15648" max="15648" width="18.140625" style="57" customWidth="1"/>
    <col min="15649" max="15649" width="26.7109375" style="57" customWidth="1"/>
    <col min="15650" max="15651" width="11.42578125" style="57" customWidth="1"/>
    <col min="15652" max="15652" width="14.28515625" style="57" customWidth="1"/>
    <col min="15653" max="15653" width="25" style="57" customWidth="1"/>
    <col min="15654" max="15655" width="11.42578125" style="57" customWidth="1"/>
    <col min="15656" max="15656" width="19.7109375" style="57" customWidth="1"/>
    <col min="15657" max="15657" width="11.42578125" style="57" customWidth="1"/>
    <col min="15658" max="15658" width="14.7109375" style="57" customWidth="1"/>
    <col min="15659" max="15665" width="11.42578125" style="57" customWidth="1"/>
    <col min="15666" max="15666" width="33.5703125" style="57" customWidth="1"/>
    <col min="15667" max="15900" width="10.85546875" style="57"/>
    <col min="15901" max="15901" width="15.7109375" style="57" customWidth="1"/>
    <col min="15902" max="15902" width="10.28515625" style="57" customWidth="1"/>
    <col min="15903" max="15903" width="16.42578125" style="57" customWidth="1"/>
    <col min="15904" max="15904" width="18.140625" style="57" customWidth="1"/>
    <col min="15905" max="15905" width="26.7109375" style="57" customWidth="1"/>
    <col min="15906" max="15907" width="11.42578125" style="57" customWidth="1"/>
    <col min="15908" max="15908" width="14.28515625" style="57" customWidth="1"/>
    <col min="15909" max="15909" width="25" style="57" customWidth="1"/>
    <col min="15910" max="15911" width="11.42578125" style="57" customWidth="1"/>
    <col min="15912" max="15912" width="19.7109375" style="57" customWidth="1"/>
    <col min="15913" max="15913" width="11.42578125" style="57" customWidth="1"/>
    <col min="15914" max="15914" width="14.7109375" style="57" customWidth="1"/>
    <col min="15915" max="15921" width="11.42578125" style="57" customWidth="1"/>
    <col min="15922" max="15922" width="33.5703125" style="57" customWidth="1"/>
    <col min="15923" max="16156" width="10.85546875" style="57"/>
    <col min="16157" max="16157" width="15.7109375" style="57" customWidth="1"/>
    <col min="16158" max="16158" width="10.28515625" style="57" customWidth="1"/>
    <col min="16159" max="16159" width="16.42578125" style="57" customWidth="1"/>
    <col min="16160" max="16160" width="18.140625" style="57" customWidth="1"/>
    <col min="16161" max="16161" width="26.7109375" style="57" customWidth="1"/>
    <col min="16162" max="16163" width="11.42578125" style="57" customWidth="1"/>
    <col min="16164" max="16164" width="14.28515625" style="57" customWidth="1"/>
    <col min="16165" max="16165" width="25" style="57" customWidth="1"/>
    <col min="16166" max="16167" width="11.42578125" style="57" customWidth="1"/>
    <col min="16168" max="16168" width="19.7109375" style="57" customWidth="1"/>
    <col min="16169" max="16169" width="11.42578125" style="57" customWidth="1"/>
    <col min="16170" max="16170" width="14.7109375" style="57" customWidth="1"/>
    <col min="16171" max="16177" width="11.42578125" style="57" customWidth="1"/>
    <col min="16178" max="16178" width="33.5703125" style="57" customWidth="1"/>
    <col min="16179" max="16384" width="10.85546875" style="57"/>
  </cols>
  <sheetData>
    <row r="1" spans="1:56" ht="13.5" thickBot="1" x14ac:dyDescent="0.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row>
    <row r="2" spans="1:56" ht="29.25" customHeight="1" x14ac:dyDescent="0.2">
      <c r="A2" s="221" t="s">
        <v>288</v>
      </c>
      <c r="B2" s="222"/>
      <c r="C2" s="225" t="s">
        <v>287</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7" t="s">
        <v>286</v>
      </c>
      <c r="BC2" s="227"/>
      <c r="BD2" s="228"/>
    </row>
    <row r="3" spans="1:56" ht="30.75" customHeight="1" x14ac:dyDescent="0.2">
      <c r="A3" s="223"/>
      <c r="B3" s="224"/>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9" t="s">
        <v>285</v>
      </c>
      <c r="BC3" s="229"/>
      <c r="BD3" s="230"/>
    </row>
    <row r="4" spans="1:56" ht="21" customHeight="1" x14ac:dyDescent="0.2">
      <c r="A4" s="223"/>
      <c r="B4" s="224"/>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9" t="s">
        <v>284</v>
      </c>
      <c r="BC4" s="229"/>
      <c r="BD4" s="230"/>
    </row>
    <row r="5" spans="1:56" ht="27.75" customHeight="1" thickBot="1" x14ac:dyDescent="0.25">
      <c r="A5" s="231" t="s">
        <v>283</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3"/>
    </row>
    <row r="6" spans="1:56" s="16" customFormat="1" ht="46.5" customHeight="1" x14ac:dyDescent="0.2">
      <c r="A6" s="234" t="s">
        <v>282</v>
      </c>
      <c r="B6" s="235"/>
      <c r="C6" s="235" t="s">
        <v>281</v>
      </c>
      <c r="D6" s="235"/>
      <c r="E6" s="235"/>
      <c r="F6" s="235"/>
      <c r="G6" s="235"/>
      <c r="H6" s="235" t="s">
        <v>280</v>
      </c>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6" t="s">
        <v>279</v>
      </c>
      <c r="BA6" s="236"/>
      <c r="BB6" s="237" t="s">
        <v>278</v>
      </c>
      <c r="BC6" s="237"/>
      <c r="BD6" s="238"/>
    </row>
    <row r="7" spans="1:56" s="16" customFormat="1" ht="19.5" customHeight="1" x14ac:dyDescent="0.2">
      <c r="A7" s="219" t="s">
        <v>277</v>
      </c>
      <c r="B7" s="210" t="s">
        <v>276</v>
      </c>
      <c r="C7" s="210" t="s">
        <v>275</v>
      </c>
      <c r="D7" s="210" t="s">
        <v>274</v>
      </c>
      <c r="E7" s="210" t="s">
        <v>273</v>
      </c>
      <c r="F7" s="220" t="s">
        <v>272</v>
      </c>
      <c r="G7" s="220" t="s">
        <v>271</v>
      </c>
      <c r="H7" s="215" t="s">
        <v>270</v>
      </c>
      <c r="I7" s="215"/>
      <c r="J7" s="215"/>
      <c r="K7" s="215" t="s">
        <v>269</v>
      </c>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4"/>
      <c r="AS7" s="215" t="s">
        <v>268</v>
      </c>
      <c r="AT7" s="215"/>
      <c r="AU7" s="215"/>
      <c r="AV7" s="215"/>
      <c r="AW7" s="215"/>
      <c r="AX7" s="215"/>
      <c r="AY7" s="215"/>
      <c r="AZ7" s="216" t="s">
        <v>267</v>
      </c>
      <c r="BA7" s="216" t="s">
        <v>266</v>
      </c>
      <c r="BB7" s="218" t="s">
        <v>265</v>
      </c>
      <c r="BC7" s="218" t="s">
        <v>264</v>
      </c>
      <c r="BD7" s="209" t="s">
        <v>263</v>
      </c>
    </row>
    <row r="8" spans="1:56" s="16" customFormat="1" ht="26.25" customHeight="1" x14ac:dyDescent="0.2">
      <c r="A8" s="219"/>
      <c r="B8" s="210"/>
      <c r="C8" s="210"/>
      <c r="D8" s="210"/>
      <c r="E8" s="210"/>
      <c r="F8" s="220"/>
      <c r="G8" s="220"/>
      <c r="H8" s="210" t="s">
        <v>262</v>
      </c>
      <c r="I8" s="210"/>
      <c r="J8" s="210"/>
      <c r="K8" s="210" t="s">
        <v>261</v>
      </c>
      <c r="L8" s="210"/>
      <c r="M8" s="211" t="s">
        <v>260</v>
      </c>
      <c r="N8" s="211"/>
      <c r="O8" s="211"/>
      <c r="P8" s="211"/>
      <c r="Q8" s="211"/>
      <c r="R8" s="211"/>
      <c r="S8" s="211"/>
      <c r="T8" s="211"/>
      <c r="U8" s="211"/>
      <c r="V8" s="211"/>
      <c r="W8" s="211"/>
      <c r="X8" s="211"/>
      <c r="Y8" s="211"/>
      <c r="Z8" s="211"/>
      <c r="AA8" s="211"/>
      <c r="AB8" s="211"/>
      <c r="AC8" s="211" t="s">
        <v>259</v>
      </c>
      <c r="AD8" s="211"/>
      <c r="AE8" s="212"/>
      <c r="AF8" s="211" t="s">
        <v>258</v>
      </c>
      <c r="AG8" s="211"/>
      <c r="AH8" s="211"/>
      <c r="AI8" s="211" t="s">
        <v>257</v>
      </c>
      <c r="AJ8" s="211"/>
      <c r="AK8" s="211" t="s">
        <v>256</v>
      </c>
      <c r="AL8" s="211" t="s">
        <v>255</v>
      </c>
      <c r="AM8" s="51"/>
      <c r="AN8" s="217" t="s">
        <v>254</v>
      </c>
      <c r="AO8" s="217"/>
      <c r="AP8" s="213" t="s">
        <v>246</v>
      </c>
      <c r="AQ8" s="213" t="s">
        <v>245</v>
      </c>
      <c r="AR8" s="19" t="s">
        <v>253</v>
      </c>
      <c r="AS8" s="210" t="s">
        <v>252</v>
      </c>
      <c r="AT8" s="210" t="s">
        <v>251</v>
      </c>
      <c r="AU8" s="210" t="s">
        <v>250</v>
      </c>
      <c r="AV8" s="210" t="s">
        <v>249</v>
      </c>
      <c r="AW8" s="210" t="s">
        <v>248</v>
      </c>
      <c r="AX8" s="210" t="s">
        <v>247</v>
      </c>
      <c r="AY8" s="210"/>
      <c r="AZ8" s="216"/>
      <c r="BA8" s="216"/>
      <c r="BB8" s="218"/>
      <c r="BC8" s="218"/>
      <c r="BD8" s="209"/>
    </row>
    <row r="9" spans="1:56" s="16" customFormat="1" ht="52.5" customHeight="1" x14ac:dyDescent="0.2">
      <c r="A9" s="219"/>
      <c r="B9" s="210"/>
      <c r="C9" s="210"/>
      <c r="D9" s="210"/>
      <c r="E9" s="210"/>
      <c r="F9" s="220"/>
      <c r="G9" s="220"/>
      <c r="H9" s="213" t="s">
        <v>246</v>
      </c>
      <c r="I9" s="213" t="s">
        <v>245</v>
      </c>
      <c r="J9" s="23" t="s">
        <v>244</v>
      </c>
      <c r="K9" s="210"/>
      <c r="L9" s="210"/>
      <c r="M9" s="211"/>
      <c r="N9" s="211"/>
      <c r="O9" s="211"/>
      <c r="P9" s="211"/>
      <c r="Q9" s="211"/>
      <c r="R9" s="211"/>
      <c r="S9" s="211"/>
      <c r="T9" s="211"/>
      <c r="U9" s="211"/>
      <c r="V9" s="211"/>
      <c r="W9" s="211"/>
      <c r="X9" s="211"/>
      <c r="Y9" s="211"/>
      <c r="Z9" s="211"/>
      <c r="AA9" s="211"/>
      <c r="AB9" s="211"/>
      <c r="AC9" s="211"/>
      <c r="AD9" s="211"/>
      <c r="AE9" s="212"/>
      <c r="AF9" s="211"/>
      <c r="AG9" s="211"/>
      <c r="AH9" s="211"/>
      <c r="AI9" s="211"/>
      <c r="AJ9" s="211"/>
      <c r="AK9" s="211"/>
      <c r="AL9" s="211"/>
      <c r="AM9" s="211"/>
      <c r="AN9" s="217"/>
      <c r="AO9" s="217"/>
      <c r="AP9" s="213"/>
      <c r="AQ9" s="213"/>
      <c r="AR9" s="54" t="s">
        <v>244</v>
      </c>
      <c r="AS9" s="210"/>
      <c r="AT9" s="210"/>
      <c r="AU9" s="210"/>
      <c r="AV9" s="210"/>
      <c r="AW9" s="210"/>
      <c r="AX9" s="210"/>
      <c r="AY9" s="210"/>
      <c r="AZ9" s="216"/>
      <c r="BA9" s="216"/>
      <c r="BB9" s="218"/>
      <c r="BC9" s="218"/>
      <c r="BD9" s="209"/>
    </row>
    <row r="10" spans="1:56" s="16" customFormat="1" ht="25.5" customHeight="1" x14ac:dyDescent="0.2">
      <c r="A10" s="219"/>
      <c r="B10" s="210"/>
      <c r="C10" s="210"/>
      <c r="D10" s="210"/>
      <c r="E10" s="210"/>
      <c r="F10" s="220"/>
      <c r="G10" s="220"/>
      <c r="H10" s="213"/>
      <c r="I10" s="213"/>
      <c r="J10" s="22" t="s">
        <v>233</v>
      </c>
      <c r="K10" s="210"/>
      <c r="L10" s="210"/>
      <c r="M10" s="214" t="s">
        <v>243</v>
      </c>
      <c r="N10" s="214"/>
      <c r="O10" s="214"/>
      <c r="P10" s="53">
        <v>0</v>
      </c>
      <c r="Q10" s="52" t="s">
        <v>242</v>
      </c>
      <c r="R10" s="210" t="s">
        <v>229</v>
      </c>
      <c r="S10" s="52" t="s">
        <v>241</v>
      </c>
      <c r="T10" s="210" t="s">
        <v>229</v>
      </c>
      <c r="U10" s="52" t="s">
        <v>240</v>
      </c>
      <c r="V10" s="210" t="s">
        <v>229</v>
      </c>
      <c r="W10" s="52" t="s">
        <v>239</v>
      </c>
      <c r="X10" s="53">
        <v>0</v>
      </c>
      <c r="Y10" s="52" t="s">
        <v>238</v>
      </c>
      <c r="Z10" s="214"/>
      <c r="AA10" s="214" t="s">
        <v>237</v>
      </c>
      <c r="AB10" s="214"/>
      <c r="AC10" s="211" t="s">
        <v>236</v>
      </c>
      <c r="AD10" s="211"/>
      <c r="AE10" s="212"/>
      <c r="AF10" s="211"/>
      <c r="AG10" s="211"/>
      <c r="AH10" s="211"/>
      <c r="AI10" s="211"/>
      <c r="AJ10" s="211"/>
      <c r="AK10" s="211"/>
      <c r="AL10" s="211"/>
      <c r="AM10" s="211"/>
      <c r="AN10" s="211" t="s">
        <v>235</v>
      </c>
      <c r="AO10" s="211" t="s">
        <v>234</v>
      </c>
      <c r="AP10" s="213"/>
      <c r="AQ10" s="213"/>
      <c r="AR10" s="22" t="s">
        <v>233</v>
      </c>
      <c r="AS10" s="210"/>
      <c r="AT10" s="210"/>
      <c r="AU10" s="210"/>
      <c r="AV10" s="210"/>
      <c r="AW10" s="210"/>
      <c r="AX10" s="210"/>
      <c r="AY10" s="210"/>
      <c r="AZ10" s="216"/>
      <c r="BA10" s="216"/>
      <c r="BB10" s="218"/>
      <c r="BC10" s="218"/>
      <c r="BD10" s="209"/>
    </row>
    <row r="11" spans="1:56" s="16" customFormat="1" ht="18.75" customHeight="1" x14ac:dyDescent="0.2">
      <c r="A11" s="219"/>
      <c r="B11" s="210"/>
      <c r="C11" s="210"/>
      <c r="D11" s="210"/>
      <c r="E11" s="210"/>
      <c r="F11" s="220"/>
      <c r="G11" s="220"/>
      <c r="H11" s="213"/>
      <c r="I11" s="213"/>
      <c r="J11" s="21" t="s">
        <v>232</v>
      </c>
      <c r="K11" s="210"/>
      <c r="L11" s="210"/>
      <c r="M11" s="214" t="s">
        <v>231</v>
      </c>
      <c r="N11" s="210" t="s">
        <v>229</v>
      </c>
      <c r="O11" s="214" t="s">
        <v>230</v>
      </c>
      <c r="P11" s="210" t="s">
        <v>229</v>
      </c>
      <c r="Q11" s="214" t="s">
        <v>228</v>
      </c>
      <c r="R11" s="210"/>
      <c r="S11" s="214" t="s">
        <v>227</v>
      </c>
      <c r="T11" s="210"/>
      <c r="U11" s="214" t="s">
        <v>226</v>
      </c>
      <c r="V11" s="210"/>
      <c r="W11" s="214" t="s">
        <v>225</v>
      </c>
      <c r="X11" s="210">
        <v>0</v>
      </c>
      <c r="Y11" s="214" t="s">
        <v>224</v>
      </c>
      <c r="Z11" s="214"/>
      <c r="AA11" s="214" t="s">
        <v>223</v>
      </c>
      <c r="AB11" s="214" t="s">
        <v>222</v>
      </c>
      <c r="AC11" s="211" t="s">
        <v>221</v>
      </c>
      <c r="AD11" s="211" t="s">
        <v>220</v>
      </c>
      <c r="AE11" s="212"/>
      <c r="AF11" s="211" t="s">
        <v>219</v>
      </c>
      <c r="AG11" s="18"/>
      <c r="AH11" s="211" t="s">
        <v>218</v>
      </c>
      <c r="AI11" s="211"/>
      <c r="AJ11" s="211"/>
      <c r="AK11" s="211"/>
      <c r="AL11" s="211"/>
      <c r="AM11" s="211"/>
      <c r="AN11" s="211"/>
      <c r="AO11" s="211"/>
      <c r="AP11" s="213"/>
      <c r="AQ11" s="213"/>
      <c r="AR11" s="21" t="s">
        <v>217</v>
      </c>
      <c r="AS11" s="210"/>
      <c r="AT11" s="210"/>
      <c r="AU11" s="210"/>
      <c r="AV11" s="210"/>
      <c r="AW11" s="210"/>
      <c r="AX11" s="210"/>
      <c r="AY11" s="210"/>
      <c r="AZ11" s="216"/>
      <c r="BA11" s="216"/>
      <c r="BB11" s="218"/>
      <c r="BC11" s="218"/>
      <c r="BD11" s="209"/>
    </row>
    <row r="12" spans="1:56" s="16" customFormat="1" ht="21.75" customHeight="1" x14ac:dyDescent="0.2">
      <c r="A12" s="219"/>
      <c r="B12" s="210"/>
      <c r="C12" s="210"/>
      <c r="D12" s="210"/>
      <c r="E12" s="210"/>
      <c r="F12" s="220"/>
      <c r="G12" s="220"/>
      <c r="H12" s="213"/>
      <c r="I12" s="213"/>
      <c r="J12" s="20" t="s">
        <v>216</v>
      </c>
      <c r="K12" s="210"/>
      <c r="L12" s="210"/>
      <c r="M12" s="214"/>
      <c r="N12" s="210"/>
      <c r="O12" s="214"/>
      <c r="P12" s="210"/>
      <c r="Q12" s="214"/>
      <c r="R12" s="210"/>
      <c r="S12" s="214"/>
      <c r="T12" s="210"/>
      <c r="U12" s="214"/>
      <c r="V12" s="210"/>
      <c r="W12" s="214"/>
      <c r="X12" s="210"/>
      <c r="Y12" s="214"/>
      <c r="Z12" s="214"/>
      <c r="AA12" s="214"/>
      <c r="AB12" s="214"/>
      <c r="AC12" s="211"/>
      <c r="AD12" s="211"/>
      <c r="AE12" s="212"/>
      <c r="AF12" s="211"/>
      <c r="AG12" s="18"/>
      <c r="AH12" s="211"/>
      <c r="AI12" s="211"/>
      <c r="AJ12" s="211"/>
      <c r="AK12" s="211"/>
      <c r="AL12" s="211"/>
      <c r="AM12" s="211"/>
      <c r="AN12" s="211"/>
      <c r="AO12" s="211"/>
      <c r="AP12" s="213"/>
      <c r="AQ12" s="213"/>
      <c r="AR12" s="20" t="s">
        <v>216</v>
      </c>
      <c r="AS12" s="210"/>
      <c r="AT12" s="210"/>
      <c r="AU12" s="210"/>
      <c r="AV12" s="210"/>
      <c r="AW12" s="210"/>
      <c r="AX12" s="210" t="s">
        <v>215</v>
      </c>
      <c r="AY12" s="210" t="s">
        <v>214</v>
      </c>
      <c r="AZ12" s="216"/>
      <c r="BA12" s="216"/>
      <c r="BB12" s="218"/>
      <c r="BC12" s="218"/>
      <c r="BD12" s="209"/>
    </row>
    <row r="13" spans="1:56" s="16" customFormat="1" ht="33.75" customHeight="1" thickBot="1" x14ac:dyDescent="0.25">
      <c r="A13" s="219"/>
      <c r="B13" s="210"/>
      <c r="C13" s="210"/>
      <c r="D13" s="210"/>
      <c r="E13" s="210"/>
      <c r="F13" s="220"/>
      <c r="G13" s="220"/>
      <c r="H13" s="213"/>
      <c r="I13" s="213"/>
      <c r="J13" s="17" t="s">
        <v>211</v>
      </c>
      <c r="K13" s="19" t="s">
        <v>213</v>
      </c>
      <c r="L13" s="19" t="s">
        <v>212</v>
      </c>
      <c r="M13" s="214"/>
      <c r="N13" s="210"/>
      <c r="O13" s="214"/>
      <c r="P13" s="210"/>
      <c r="Q13" s="214"/>
      <c r="R13" s="210"/>
      <c r="S13" s="214"/>
      <c r="T13" s="210"/>
      <c r="U13" s="214"/>
      <c r="V13" s="210"/>
      <c r="W13" s="214"/>
      <c r="X13" s="210"/>
      <c r="Y13" s="214"/>
      <c r="Z13" s="214"/>
      <c r="AA13" s="214"/>
      <c r="AB13" s="214"/>
      <c r="AC13" s="211"/>
      <c r="AD13" s="211"/>
      <c r="AE13" s="212"/>
      <c r="AF13" s="211"/>
      <c r="AG13" s="18"/>
      <c r="AH13" s="211"/>
      <c r="AI13" s="211"/>
      <c r="AJ13" s="211"/>
      <c r="AK13" s="211"/>
      <c r="AL13" s="211"/>
      <c r="AM13" s="211"/>
      <c r="AN13" s="211"/>
      <c r="AO13" s="211"/>
      <c r="AP13" s="213"/>
      <c r="AQ13" s="213"/>
      <c r="AR13" s="17" t="s">
        <v>211</v>
      </c>
      <c r="AS13" s="210"/>
      <c r="AT13" s="210"/>
      <c r="AU13" s="210"/>
      <c r="AV13" s="210"/>
      <c r="AW13" s="210"/>
      <c r="AX13" s="210"/>
      <c r="AY13" s="210"/>
      <c r="AZ13" s="216"/>
      <c r="BA13" s="216"/>
      <c r="BB13" s="218"/>
      <c r="BC13" s="218"/>
      <c r="BD13" s="209"/>
    </row>
    <row r="14" spans="1:56" s="68" customFormat="1" ht="408.95" customHeight="1" thickBot="1" x14ac:dyDescent="0.25">
      <c r="A14" s="59" t="s">
        <v>210</v>
      </c>
      <c r="B14" s="50" t="s">
        <v>157</v>
      </c>
      <c r="C14" s="50" t="s">
        <v>202</v>
      </c>
      <c r="D14" s="50" t="s">
        <v>209</v>
      </c>
      <c r="E14" s="50" t="s">
        <v>168</v>
      </c>
      <c r="F14" s="12" t="s">
        <v>208</v>
      </c>
      <c r="G14" s="47" t="s">
        <v>207</v>
      </c>
      <c r="H14" s="47">
        <v>3</v>
      </c>
      <c r="I14" s="47">
        <v>5</v>
      </c>
      <c r="J14" s="49" t="s">
        <v>292</v>
      </c>
      <c r="K14" s="12" t="s">
        <v>155</v>
      </c>
      <c r="L14" s="12" t="s">
        <v>206</v>
      </c>
      <c r="M14" s="60" t="s">
        <v>151</v>
      </c>
      <c r="N14" s="61">
        <v>15</v>
      </c>
      <c r="O14" s="60" t="s">
        <v>150</v>
      </c>
      <c r="P14" s="61">
        <v>15</v>
      </c>
      <c r="Q14" s="60" t="s">
        <v>149</v>
      </c>
      <c r="R14" s="61">
        <v>15</v>
      </c>
      <c r="S14" s="60" t="s">
        <v>148</v>
      </c>
      <c r="T14" s="61">
        <v>15</v>
      </c>
      <c r="U14" s="60" t="s">
        <v>147</v>
      </c>
      <c r="V14" s="61">
        <v>15</v>
      </c>
      <c r="W14" s="60" t="s">
        <v>146</v>
      </c>
      <c r="X14" s="61">
        <v>15</v>
      </c>
      <c r="Y14" s="60" t="s">
        <v>145</v>
      </c>
      <c r="Z14" s="61">
        <v>10</v>
      </c>
      <c r="AA14" s="62">
        <v>100</v>
      </c>
      <c r="AB14" s="63" t="s">
        <v>160</v>
      </c>
      <c r="AC14" s="64" t="s">
        <v>144</v>
      </c>
      <c r="AD14" s="63" t="s">
        <v>160</v>
      </c>
      <c r="AE14" s="63" t="s">
        <v>161</v>
      </c>
      <c r="AF14" s="63" t="s">
        <v>160</v>
      </c>
      <c r="AG14" s="63">
        <v>100</v>
      </c>
      <c r="AH14" s="63" t="s">
        <v>290</v>
      </c>
      <c r="AI14" s="193">
        <v>100</v>
      </c>
      <c r="AJ14" s="194" t="s">
        <v>160</v>
      </c>
      <c r="AK14" s="195" t="s">
        <v>154</v>
      </c>
      <c r="AL14" s="195" t="s">
        <v>154</v>
      </c>
      <c r="AM14" s="195" t="s">
        <v>291</v>
      </c>
      <c r="AN14" s="190">
        <v>2</v>
      </c>
      <c r="AO14" s="190">
        <v>0</v>
      </c>
      <c r="AP14" s="49">
        <v>1</v>
      </c>
      <c r="AQ14" s="49">
        <v>5</v>
      </c>
      <c r="AR14" s="49" t="s">
        <v>292</v>
      </c>
      <c r="AS14" s="47" t="s">
        <v>158</v>
      </c>
      <c r="AT14" s="13" t="s">
        <v>205</v>
      </c>
      <c r="AU14" s="50" t="s">
        <v>355</v>
      </c>
      <c r="AV14" s="47" t="s">
        <v>204</v>
      </c>
      <c r="AW14" s="47" t="s">
        <v>203</v>
      </c>
      <c r="AX14" s="48">
        <v>43832</v>
      </c>
      <c r="AY14" s="48">
        <v>44196</v>
      </c>
      <c r="AZ14" s="65" t="s">
        <v>356</v>
      </c>
      <c r="BA14" s="66">
        <v>1</v>
      </c>
      <c r="BB14" s="65" t="s">
        <v>357</v>
      </c>
      <c r="BC14" s="67" t="s">
        <v>358</v>
      </c>
      <c r="BD14" s="65" t="s">
        <v>359</v>
      </c>
    </row>
    <row r="15" spans="1:56" s="68" customFormat="1" ht="93.6" customHeight="1" thickBot="1" x14ac:dyDescent="0.25">
      <c r="A15" s="59"/>
      <c r="B15" s="50" t="s">
        <v>157</v>
      </c>
      <c r="C15" s="50" t="s">
        <v>201</v>
      </c>
      <c r="D15" s="50" t="s">
        <v>200</v>
      </c>
      <c r="E15" s="50" t="s">
        <v>168</v>
      </c>
      <c r="F15" s="12" t="s">
        <v>199</v>
      </c>
      <c r="G15" s="47" t="s">
        <v>198</v>
      </c>
      <c r="H15" s="47">
        <v>2</v>
      </c>
      <c r="I15" s="47">
        <v>4</v>
      </c>
      <c r="J15" s="49" t="s">
        <v>289</v>
      </c>
      <c r="K15" s="12" t="s">
        <v>159</v>
      </c>
      <c r="L15" s="12" t="s">
        <v>197</v>
      </c>
      <c r="M15" s="60" t="s">
        <v>151</v>
      </c>
      <c r="N15" s="61">
        <v>15</v>
      </c>
      <c r="O15" s="60" t="s">
        <v>150</v>
      </c>
      <c r="P15" s="61">
        <v>15</v>
      </c>
      <c r="Q15" s="60" t="s">
        <v>149</v>
      </c>
      <c r="R15" s="61">
        <v>15</v>
      </c>
      <c r="S15" s="60" t="s">
        <v>148</v>
      </c>
      <c r="T15" s="61">
        <v>15</v>
      </c>
      <c r="U15" s="60" t="s">
        <v>147</v>
      </c>
      <c r="V15" s="61">
        <v>15</v>
      </c>
      <c r="W15" s="60" t="s">
        <v>146</v>
      </c>
      <c r="X15" s="61">
        <v>15</v>
      </c>
      <c r="Y15" s="60" t="s">
        <v>145</v>
      </c>
      <c r="Z15" s="61">
        <v>10</v>
      </c>
      <c r="AA15" s="62">
        <v>100</v>
      </c>
      <c r="AB15" s="63" t="s">
        <v>160</v>
      </c>
      <c r="AC15" s="64" t="s">
        <v>144</v>
      </c>
      <c r="AD15" s="63" t="s">
        <v>160</v>
      </c>
      <c r="AE15" s="63" t="s">
        <v>161</v>
      </c>
      <c r="AF15" s="63" t="s">
        <v>160</v>
      </c>
      <c r="AG15" s="63">
        <v>100</v>
      </c>
      <c r="AH15" s="63" t="s">
        <v>290</v>
      </c>
      <c r="AI15" s="193">
        <v>100</v>
      </c>
      <c r="AJ15" s="194" t="s">
        <v>160</v>
      </c>
      <c r="AK15" s="195" t="s">
        <v>154</v>
      </c>
      <c r="AL15" s="195" t="s">
        <v>156</v>
      </c>
      <c r="AM15" s="195" t="s">
        <v>293</v>
      </c>
      <c r="AN15" s="190">
        <v>2</v>
      </c>
      <c r="AO15" s="190">
        <v>0</v>
      </c>
      <c r="AP15" s="49">
        <v>1</v>
      </c>
      <c r="AQ15" s="49">
        <v>4</v>
      </c>
      <c r="AR15" s="49" t="s">
        <v>289</v>
      </c>
      <c r="AS15" s="47" t="s">
        <v>158</v>
      </c>
      <c r="AT15" s="13" t="s">
        <v>196</v>
      </c>
      <c r="AU15" s="47" t="s">
        <v>195</v>
      </c>
      <c r="AV15" s="47" t="s">
        <v>194</v>
      </c>
      <c r="AW15" s="47" t="s">
        <v>193</v>
      </c>
      <c r="AX15" s="48">
        <v>43831</v>
      </c>
      <c r="AY15" s="48">
        <v>44196</v>
      </c>
      <c r="AZ15" s="69" t="s">
        <v>360</v>
      </c>
      <c r="BA15" s="70">
        <v>0</v>
      </c>
      <c r="BB15" s="69" t="s">
        <v>361</v>
      </c>
      <c r="BC15" s="60" t="s">
        <v>358</v>
      </c>
      <c r="BD15" s="71"/>
    </row>
    <row r="16" spans="1:56" s="68" customFormat="1" ht="243.6" customHeight="1" x14ac:dyDescent="0.2">
      <c r="A16" s="200"/>
      <c r="B16" s="200" t="s">
        <v>157</v>
      </c>
      <c r="C16" s="200" t="s">
        <v>189</v>
      </c>
      <c r="D16" s="200" t="s">
        <v>188</v>
      </c>
      <c r="E16" s="200" t="s">
        <v>168</v>
      </c>
      <c r="F16" s="200" t="s">
        <v>187</v>
      </c>
      <c r="G16" s="200" t="s">
        <v>186</v>
      </c>
      <c r="H16" s="200">
        <v>3</v>
      </c>
      <c r="I16" s="200">
        <v>4</v>
      </c>
      <c r="J16" s="203" t="s">
        <v>292</v>
      </c>
      <c r="K16" s="200" t="s">
        <v>185</v>
      </c>
      <c r="L16" s="200" t="s">
        <v>184</v>
      </c>
      <c r="M16" s="60" t="s">
        <v>151</v>
      </c>
      <c r="N16" s="61"/>
      <c r="O16" s="60"/>
      <c r="P16" s="61"/>
      <c r="Q16" s="60"/>
      <c r="R16" s="61"/>
      <c r="S16" s="60"/>
      <c r="T16" s="61"/>
      <c r="U16" s="60"/>
      <c r="V16" s="61"/>
      <c r="W16" s="60"/>
      <c r="X16" s="61"/>
      <c r="Y16" s="60"/>
      <c r="Z16" s="61"/>
      <c r="AA16" s="62"/>
      <c r="AB16" s="63"/>
      <c r="AC16" s="64"/>
      <c r="AD16" s="63"/>
      <c r="AE16" s="63"/>
      <c r="AF16" s="63"/>
      <c r="AG16" s="63"/>
      <c r="AH16" s="63"/>
      <c r="AI16" s="72"/>
      <c r="AJ16" s="63"/>
      <c r="AK16" s="64"/>
      <c r="AL16" s="64"/>
      <c r="AM16" s="64"/>
      <c r="AN16" s="73"/>
      <c r="AO16" s="73"/>
      <c r="AP16" s="200">
        <v>1</v>
      </c>
      <c r="AQ16" s="200">
        <v>4</v>
      </c>
      <c r="AR16" s="206" t="s">
        <v>289</v>
      </c>
      <c r="AS16" s="200" t="s">
        <v>158</v>
      </c>
      <c r="AT16" s="200" t="s">
        <v>362</v>
      </c>
      <c r="AU16" s="200" t="s">
        <v>183</v>
      </c>
      <c r="AV16" s="200" t="s">
        <v>182</v>
      </c>
      <c r="AW16" s="200" t="s">
        <v>181</v>
      </c>
      <c r="AX16" s="196">
        <v>43831</v>
      </c>
      <c r="AY16" s="196">
        <v>44196</v>
      </c>
      <c r="AZ16" s="74" t="s">
        <v>363</v>
      </c>
      <c r="BA16" s="75" t="s">
        <v>364</v>
      </c>
      <c r="BB16" s="76" t="s">
        <v>365</v>
      </c>
      <c r="BC16" s="60" t="s">
        <v>358</v>
      </c>
      <c r="BD16" s="77"/>
    </row>
    <row r="17" spans="1:56" s="68" customFormat="1" ht="356.45" customHeight="1" x14ac:dyDescent="0.2">
      <c r="A17" s="201"/>
      <c r="B17" s="201"/>
      <c r="C17" s="201"/>
      <c r="D17" s="201"/>
      <c r="E17" s="201"/>
      <c r="F17" s="201"/>
      <c r="G17" s="201"/>
      <c r="H17" s="201"/>
      <c r="I17" s="201"/>
      <c r="J17" s="204"/>
      <c r="K17" s="201"/>
      <c r="L17" s="201"/>
      <c r="M17" s="60"/>
      <c r="N17" s="61"/>
      <c r="O17" s="60"/>
      <c r="P17" s="61"/>
      <c r="Q17" s="60"/>
      <c r="R17" s="61"/>
      <c r="S17" s="60"/>
      <c r="T17" s="61"/>
      <c r="U17" s="60"/>
      <c r="V17" s="61"/>
      <c r="W17" s="60"/>
      <c r="X17" s="61"/>
      <c r="Y17" s="60"/>
      <c r="Z17" s="61"/>
      <c r="AA17" s="62"/>
      <c r="AB17" s="63"/>
      <c r="AC17" s="64"/>
      <c r="AD17" s="63"/>
      <c r="AE17" s="63"/>
      <c r="AF17" s="63"/>
      <c r="AG17" s="63"/>
      <c r="AH17" s="63"/>
      <c r="AI17" s="72"/>
      <c r="AJ17" s="63"/>
      <c r="AK17" s="64"/>
      <c r="AL17" s="64"/>
      <c r="AM17" s="64"/>
      <c r="AN17" s="73"/>
      <c r="AO17" s="73"/>
      <c r="AP17" s="201"/>
      <c r="AQ17" s="201"/>
      <c r="AR17" s="207"/>
      <c r="AS17" s="201"/>
      <c r="AT17" s="201"/>
      <c r="AU17" s="201"/>
      <c r="AV17" s="201"/>
      <c r="AW17" s="201"/>
      <c r="AX17" s="197"/>
      <c r="AY17" s="197"/>
      <c r="AZ17" s="74" t="s">
        <v>366</v>
      </c>
      <c r="BA17" s="78" t="s">
        <v>367</v>
      </c>
      <c r="BB17" s="76" t="s">
        <v>368</v>
      </c>
      <c r="BC17" s="60" t="s">
        <v>358</v>
      </c>
      <c r="BD17" s="77"/>
    </row>
    <row r="18" spans="1:56" s="68" customFormat="1" ht="110.45" customHeight="1" x14ac:dyDescent="0.2">
      <c r="A18" s="201"/>
      <c r="B18" s="201"/>
      <c r="C18" s="201"/>
      <c r="D18" s="201"/>
      <c r="E18" s="201"/>
      <c r="F18" s="201"/>
      <c r="G18" s="201"/>
      <c r="H18" s="201"/>
      <c r="I18" s="201"/>
      <c r="J18" s="204"/>
      <c r="K18" s="201"/>
      <c r="L18" s="201"/>
      <c r="M18" s="60"/>
      <c r="N18" s="61"/>
      <c r="O18" s="60"/>
      <c r="P18" s="61"/>
      <c r="Q18" s="60"/>
      <c r="R18" s="61"/>
      <c r="S18" s="60"/>
      <c r="T18" s="61"/>
      <c r="U18" s="60"/>
      <c r="V18" s="61"/>
      <c r="W18" s="60"/>
      <c r="X18" s="61"/>
      <c r="Y18" s="60"/>
      <c r="Z18" s="61"/>
      <c r="AA18" s="62"/>
      <c r="AB18" s="63"/>
      <c r="AC18" s="64"/>
      <c r="AD18" s="63"/>
      <c r="AE18" s="63"/>
      <c r="AF18" s="63"/>
      <c r="AG18" s="63"/>
      <c r="AH18" s="63"/>
      <c r="AI18" s="72"/>
      <c r="AJ18" s="63"/>
      <c r="AK18" s="64"/>
      <c r="AL18" s="64"/>
      <c r="AM18" s="64"/>
      <c r="AN18" s="73"/>
      <c r="AO18" s="73"/>
      <c r="AP18" s="201"/>
      <c r="AQ18" s="201"/>
      <c r="AR18" s="207"/>
      <c r="AS18" s="201"/>
      <c r="AT18" s="201"/>
      <c r="AU18" s="201"/>
      <c r="AV18" s="201"/>
      <c r="AW18" s="201"/>
      <c r="AX18" s="197"/>
      <c r="AY18" s="197"/>
      <c r="AZ18" s="74" t="s">
        <v>369</v>
      </c>
      <c r="BA18" s="75" t="s">
        <v>370</v>
      </c>
      <c r="BB18" s="76" t="s">
        <v>371</v>
      </c>
      <c r="BC18" s="60" t="s">
        <v>358</v>
      </c>
      <c r="BD18" s="77"/>
    </row>
    <row r="19" spans="1:56" s="68" customFormat="1" ht="93.95" customHeight="1" x14ac:dyDescent="0.2">
      <c r="A19" s="201"/>
      <c r="B19" s="201"/>
      <c r="C19" s="201"/>
      <c r="D19" s="201"/>
      <c r="E19" s="201"/>
      <c r="F19" s="201"/>
      <c r="G19" s="201"/>
      <c r="H19" s="201"/>
      <c r="I19" s="201"/>
      <c r="J19" s="204"/>
      <c r="K19" s="201"/>
      <c r="L19" s="201"/>
      <c r="M19" s="60"/>
      <c r="N19" s="61"/>
      <c r="O19" s="60"/>
      <c r="P19" s="61"/>
      <c r="Q19" s="60"/>
      <c r="R19" s="61"/>
      <c r="S19" s="60"/>
      <c r="T19" s="61"/>
      <c r="U19" s="60"/>
      <c r="V19" s="61"/>
      <c r="W19" s="60"/>
      <c r="X19" s="61"/>
      <c r="Y19" s="60"/>
      <c r="Z19" s="61"/>
      <c r="AA19" s="62"/>
      <c r="AB19" s="63"/>
      <c r="AC19" s="64"/>
      <c r="AD19" s="63"/>
      <c r="AE19" s="63"/>
      <c r="AF19" s="63"/>
      <c r="AG19" s="63"/>
      <c r="AH19" s="63"/>
      <c r="AI19" s="72"/>
      <c r="AJ19" s="63"/>
      <c r="AK19" s="64"/>
      <c r="AL19" s="64"/>
      <c r="AM19" s="64"/>
      <c r="AN19" s="73"/>
      <c r="AO19" s="73"/>
      <c r="AP19" s="201"/>
      <c r="AQ19" s="201"/>
      <c r="AR19" s="207"/>
      <c r="AS19" s="201"/>
      <c r="AT19" s="201"/>
      <c r="AU19" s="201"/>
      <c r="AV19" s="201"/>
      <c r="AW19" s="201"/>
      <c r="AX19" s="197"/>
      <c r="AY19" s="197"/>
      <c r="AZ19" s="79" t="s">
        <v>372</v>
      </c>
      <c r="BA19" s="75" t="s">
        <v>373</v>
      </c>
      <c r="BB19" s="80" t="s">
        <v>374</v>
      </c>
      <c r="BC19" s="60" t="s">
        <v>358</v>
      </c>
      <c r="BD19" s="81" t="s">
        <v>375</v>
      </c>
    </row>
    <row r="20" spans="1:56" s="68" customFormat="1" ht="160.5" customHeight="1" x14ac:dyDescent="0.2">
      <c r="A20" s="201"/>
      <c r="B20" s="201"/>
      <c r="C20" s="201"/>
      <c r="D20" s="201"/>
      <c r="E20" s="201"/>
      <c r="F20" s="201"/>
      <c r="G20" s="201"/>
      <c r="H20" s="201"/>
      <c r="I20" s="201"/>
      <c r="J20" s="204"/>
      <c r="K20" s="201"/>
      <c r="L20" s="201"/>
      <c r="M20" s="60"/>
      <c r="N20" s="61"/>
      <c r="O20" s="60"/>
      <c r="P20" s="61"/>
      <c r="Q20" s="60"/>
      <c r="R20" s="61"/>
      <c r="S20" s="60"/>
      <c r="T20" s="61"/>
      <c r="U20" s="60"/>
      <c r="V20" s="61"/>
      <c r="W20" s="60"/>
      <c r="X20" s="61"/>
      <c r="Y20" s="60"/>
      <c r="Z20" s="61"/>
      <c r="AA20" s="62"/>
      <c r="AB20" s="63"/>
      <c r="AC20" s="64"/>
      <c r="AD20" s="63"/>
      <c r="AE20" s="63"/>
      <c r="AF20" s="63"/>
      <c r="AG20" s="63"/>
      <c r="AH20" s="63"/>
      <c r="AI20" s="72"/>
      <c r="AJ20" s="63"/>
      <c r="AK20" s="64"/>
      <c r="AL20" s="64"/>
      <c r="AM20" s="64"/>
      <c r="AN20" s="73"/>
      <c r="AO20" s="73"/>
      <c r="AP20" s="201"/>
      <c r="AQ20" s="201"/>
      <c r="AR20" s="207"/>
      <c r="AS20" s="201"/>
      <c r="AT20" s="201"/>
      <c r="AU20" s="201"/>
      <c r="AV20" s="201"/>
      <c r="AW20" s="201"/>
      <c r="AX20" s="197"/>
      <c r="AY20" s="197"/>
      <c r="AZ20" s="79" t="s">
        <v>376</v>
      </c>
      <c r="BA20" s="75" t="s">
        <v>377</v>
      </c>
      <c r="BB20" s="80" t="s">
        <v>378</v>
      </c>
      <c r="BC20" s="60" t="s">
        <v>358</v>
      </c>
      <c r="BD20" s="81"/>
    </row>
    <row r="21" spans="1:56" s="68" customFormat="1" ht="306.60000000000002" customHeight="1" x14ac:dyDescent="0.2">
      <c r="A21" s="201"/>
      <c r="B21" s="201"/>
      <c r="C21" s="201"/>
      <c r="D21" s="201"/>
      <c r="E21" s="201"/>
      <c r="F21" s="201"/>
      <c r="G21" s="201"/>
      <c r="H21" s="201"/>
      <c r="I21" s="201"/>
      <c r="J21" s="204"/>
      <c r="K21" s="201"/>
      <c r="L21" s="201"/>
      <c r="M21" s="60"/>
      <c r="N21" s="61"/>
      <c r="O21" s="60"/>
      <c r="P21" s="61"/>
      <c r="Q21" s="60"/>
      <c r="R21" s="61"/>
      <c r="S21" s="60"/>
      <c r="T21" s="61"/>
      <c r="U21" s="60"/>
      <c r="V21" s="61"/>
      <c r="W21" s="60"/>
      <c r="X21" s="61"/>
      <c r="Y21" s="60"/>
      <c r="Z21" s="61"/>
      <c r="AA21" s="62"/>
      <c r="AB21" s="63"/>
      <c r="AC21" s="64"/>
      <c r="AD21" s="63"/>
      <c r="AE21" s="63"/>
      <c r="AF21" s="63"/>
      <c r="AG21" s="63"/>
      <c r="AH21" s="63"/>
      <c r="AI21" s="72"/>
      <c r="AJ21" s="63"/>
      <c r="AK21" s="64"/>
      <c r="AL21" s="64"/>
      <c r="AM21" s="64"/>
      <c r="AN21" s="73"/>
      <c r="AO21" s="73"/>
      <c r="AP21" s="201"/>
      <c r="AQ21" s="201"/>
      <c r="AR21" s="207"/>
      <c r="AS21" s="201"/>
      <c r="AT21" s="201"/>
      <c r="AU21" s="201"/>
      <c r="AV21" s="201"/>
      <c r="AW21" s="201"/>
      <c r="AX21" s="197"/>
      <c r="AY21" s="197"/>
      <c r="AZ21" s="79" t="s">
        <v>379</v>
      </c>
      <c r="BA21" s="75" t="s">
        <v>380</v>
      </c>
      <c r="BB21" s="80" t="s">
        <v>381</v>
      </c>
      <c r="BC21" s="60" t="s">
        <v>358</v>
      </c>
      <c r="BD21" s="81" t="s">
        <v>382</v>
      </c>
    </row>
    <row r="22" spans="1:56" s="68" customFormat="1" ht="280.5" customHeight="1" x14ac:dyDescent="0.2">
      <c r="A22" s="201"/>
      <c r="B22" s="201"/>
      <c r="C22" s="201"/>
      <c r="D22" s="201"/>
      <c r="E22" s="201"/>
      <c r="F22" s="201"/>
      <c r="G22" s="201"/>
      <c r="H22" s="201"/>
      <c r="I22" s="201"/>
      <c r="J22" s="204"/>
      <c r="K22" s="201"/>
      <c r="L22" s="201"/>
      <c r="M22" s="60"/>
      <c r="N22" s="61"/>
      <c r="O22" s="60"/>
      <c r="P22" s="61"/>
      <c r="Q22" s="60"/>
      <c r="R22" s="61"/>
      <c r="S22" s="60"/>
      <c r="T22" s="61"/>
      <c r="U22" s="60"/>
      <c r="V22" s="61"/>
      <c r="W22" s="60"/>
      <c r="X22" s="61"/>
      <c r="Y22" s="60"/>
      <c r="Z22" s="61"/>
      <c r="AA22" s="62"/>
      <c r="AB22" s="63"/>
      <c r="AC22" s="64"/>
      <c r="AD22" s="63"/>
      <c r="AE22" s="63"/>
      <c r="AF22" s="63"/>
      <c r="AG22" s="63"/>
      <c r="AH22" s="63"/>
      <c r="AI22" s="72"/>
      <c r="AJ22" s="63"/>
      <c r="AK22" s="64"/>
      <c r="AL22" s="64"/>
      <c r="AM22" s="64"/>
      <c r="AN22" s="73"/>
      <c r="AO22" s="73"/>
      <c r="AP22" s="201"/>
      <c r="AQ22" s="201"/>
      <c r="AR22" s="207"/>
      <c r="AS22" s="201"/>
      <c r="AT22" s="201"/>
      <c r="AU22" s="201"/>
      <c r="AV22" s="201"/>
      <c r="AW22" s="201"/>
      <c r="AX22" s="197"/>
      <c r="AY22" s="197"/>
      <c r="AZ22" s="74" t="s">
        <v>383</v>
      </c>
      <c r="BA22" s="78" t="s">
        <v>384</v>
      </c>
      <c r="BB22" s="76" t="s">
        <v>385</v>
      </c>
      <c r="BC22" s="60" t="s">
        <v>358</v>
      </c>
      <c r="BD22" s="76" t="s">
        <v>386</v>
      </c>
    </row>
    <row r="23" spans="1:56" s="68" customFormat="1" ht="315.95" customHeight="1" x14ac:dyDescent="0.2">
      <c r="A23" s="201"/>
      <c r="B23" s="201"/>
      <c r="C23" s="201"/>
      <c r="D23" s="201"/>
      <c r="E23" s="201"/>
      <c r="F23" s="201"/>
      <c r="G23" s="201"/>
      <c r="H23" s="201"/>
      <c r="I23" s="201"/>
      <c r="J23" s="204"/>
      <c r="K23" s="201"/>
      <c r="L23" s="201"/>
      <c r="M23" s="60"/>
      <c r="N23" s="61"/>
      <c r="O23" s="60"/>
      <c r="P23" s="61"/>
      <c r="Q23" s="60"/>
      <c r="R23" s="61"/>
      <c r="S23" s="60"/>
      <c r="T23" s="61"/>
      <c r="U23" s="60"/>
      <c r="V23" s="61"/>
      <c r="W23" s="60"/>
      <c r="X23" s="61"/>
      <c r="Y23" s="60"/>
      <c r="Z23" s="61"/>
      <c r="AA23" s="62"/>
      <c r="AB23" s="63"/>
      <c r="AC23" s="64"/>
      <c r="AD23" s="63"/>
      <c r="AE23" s="63"/>
      <c r="AF23" s="63"/>
      <c r="AG23" s="63"/>
      <c r="AH23" s="63"/>
      <c r="AI23" s="72"/>
      <c r="AJ23" s="63"/>
      <c r="AK23" s="64"/>
      <c r="AL23" s="64"/>
      <c r="AM23" s="64"/>
      <c r="AN23" s="73"/>
      <c r="AO23" s="73"/>
      <c r="AP23" s="201"/>
      <c r="AQ23" s="201"/>
      <c r="AR23" s="207"/>
      <c r="AS23" s="201"/>
      <c r="AT23" s="201"/>
      <c r="AU23" s="201"/>
      <c r="AV23" s="201"/>
      <c r="AW23" s="201"/>
      <c r="AX23" s="197"/>
      <c r="AY23" s="197"/>
      <c r="AZ23" s="74" t="s">
        <v>387</v>
      </c>
      <c r="BA23" s="78" t="s">
        <v>388</v>
      </c>
      <c r="BB23" s="82" t="s">
        <v>389</v>
      </c>
      <c r="BC23" s="60" t="s">
        <v>358</v>
      </c>
      <c r="BD23" s="76" t="s">
        <v>390</v>
      </c>
    </row>
    <row r="24" spans="1:56" s="68" customFormat="1" ht="186.95" customHeight="1" x14ac:dyDescent="0.2">
      <c r="A24" s="201"/>
      <c r="B24" s="201"/>
      <c r="C24" s="201"/>
      <c r="D24" s="201"/>
      <c r="E24" s="201"/>
      <c r="F24" s="201"/>
      <c r="G24" s="201"/>
      <c r="H24" s="201"/>
      <c r="I24" s="201"/>
      <c r="J24" s="204"/>
      <c r="K24" s="201"/>
      <c r="L24" s="201"/>
      <c r="M24" s="60"/>
      <c r="N24" s="61"/>
      <c r="O24" s="60"/>
      <c r="P24" s="61"/>
      <c r="Q24" s="60"/>
      <c r="R24" s="61"/>
      <c r="S24" s="60"/>
      <c r="T24" s="61"/>
      <c r="U24" s="60"/>
      <c r="V24" s="61"/>
      <c r="W24" s="60"/>
      <c r="X24" s="61"/>
      <c r="Y24" s="60"/>
      <c r="Z24" s="61"/>
      <c r="AA24" s="62"/>
      <c r="AB24" s="63"/>
      <c r="AC24" s="64"/>
      <c r="AD24" s="63"/>
      <c r="AE24" s="63"/>
      <c r="AF24" s="63"/>
      <c r="AG24" s="63"/>
      <c r="AH24" s="63"/>
      <c r="AI24" s="72"/>
      <c r="AJ24" s="63"/>
      <c r="AK24" s="64"/>
      <c r="AL24" s="64"/>
      <c r="AM24" s="64"/>
      <c r="AN24" s="73"/>
      <c r="AO24" s="73"/>
      <c r="AP24" s="201"/>
      <c r="AQ24" s="201"/>
      <c r="AR24" s="207"/>
      <c r="AS24" s="201"/>
      <c r="AT24" s="201"/>
      <c r="AU24" s="201"/>
      <c r="AV24" s="201"/>
      <c r="AW24" s="201"/>
      <c r="AX24" s="197"/>
      <c r="AY24" s="197"/>
      <c r="AZ24" s="74" t="s">
        <v>391</v>
      </c>
      <c r="BA24" s="78" t="s">
        <v>392</v>
      </c>
      <c r="BB24" s="76" t="s">
        <v>393</v>
      </c>
      <c r="BC24" s="60" t="s">
        <v>358</v>
      </c>
      <c r="BD24" s="76" t="s">
        <v>394</v>
      </c>
    </row>
    <row r="25" spans="1:56" s="68" customFormat="1" ht="317.45" customHeight="1" x14ac:dyDescent="0.2">
      <c r="A25" s="201"/>
      <c r="B25" s="201"/>
      <c r="C25" s="201"/>
      <c r="D25" s="201"/>
      <c r="E25" s="201"/>
      <c r="F25" s="201"/>
      <c r="G25" s="201"/>
      <c r="H25" s="201"/>
      <c r="I25" s="201"/>
      <c r="J25" s="204"/>
      <c r="K25" s="201"/>
      <c r="L25" s="201"/>
      <c r="M25" s="60"/>
      <c r="N25" s="61"/>
      <c r="O25" s="60"/>
      <c r="P25" s="61"/>
      <c r="Q25" s="60"/>
      <c r="R25" s="61"/>
      <c r="S25" s="60"/>
      <c r="T25" s="61"/>
      <c r="U25" s="60"/>
      <c r="V25" s="61"/>
      <c r="W25" s="60"/>
      <c r="X25" s="61"/>
      <c r="Y25" s="60"/>
      <c r="Z25" s="61"/>
      <c r="AA25" s="62"/>
      <c r="AB25" s="63"/>
      <c r="AC25" s="64"/>
      <c r="AD25" s="63"/>
      <c r="AE25" s="63"/>
      <c r="AF25" s="63"/>
      <c r="AG25" s="63"/>
      <c r="AH25" s="63"/>
      <c r="AI25" s="72"/>
      <c r="AJ25" s="63"/>
      <c r="AK25" s="64"/>
      <c r="AL25" s="64"/>
      <c r="AM25" s="64"/>
      <c r="AN25" s="73"/>
      <c r="AO25" s="73"/>
      <c r="AP25" s="201"/>
      <c r="AQ25" s="201"/>
      <c r="AR25" s="207"/>
      <c r="AS25" s="201"/>
      <c r="AT25" s="201"/>
      <c r="AU25" s="201"/>
      <c r="AV25" s="201"/>
      <c r="AW25" s="201"/>
      <c r="AX25" s="197"/>
      <c r="AY25" s="197"/>
      <c r="AZ25" s="74" t="s">
        <v>395</v>
      </c>
      <c r="BA25" s="78" t="s">
        <v>396</v>
      </c>
      <c r="BB25" s="83" t="s">
        <v>397</v>
      </c>
      <c r="BC25" s="60" t="s">
        <v>358</v>
      </c>
      <c r="BD25" s="84" t="s">
        <v>398</v>
      </c>
    </row>
    <row r="26" spans="1:56" s="68" customFormat="1" ht="408.95" customHeight="1" x14ac:dyDescent="0.2">
      <c r="A26" s="201"/>
      <c r="B26" s="201"/>
      <c r="C26" s="201"/>
      <c r="D26" s="201"/>
      <c r="E26" s="201"/>
      <c r="F26" s="201"/>
      <c r="G26" s="201"/>
      <c r="H26" s="201"/>
      <c r="I26" s="201"/>
      <c r="J26" s="204"/>
      <c r="K26" s="201"/>
      <c r="L26" s="201"/>
      <c r="M26" s="60"/>
      <c r="N26" s="61"/>
      <c r="O26" s="60"/>
      <c r="P26" s="61"/>
      <c r="Q26" s="60"/>
      <c r="R26" s="61"/>
      <c r="S26" s="60"/>
      <c r="T26" s="61"/>
      <c r="U26" s="60"/>
      <c r="V26" s="61"/>
      <c r="W26" s="60"/>
      <c r="X26" s="61"/>
      <c r="Y26" s="60"/>
      <c r="Z26" s="61"/>
      <c r="AA26" s="62"/>
      <c r="AB26" s="63"/>
      <c r="AC26" s="64"/>
      <c r="AD26" s="63"/>
      <c r="AE26" s="63"/>
      <c r="AF26" s="63"/>
      <c r="AG26" s="63"/>
      <c r="AH26" s="63"/>
      <c r="AI26" s="72"/>
      <c r="AJ26" s="63"/>
      <c r="AK26" s="64"/>
      <c r="AL26" s="64"/>
      <c r="AM26" s="64"/>
      <c r="AN26" s="73"/>
      <c r="AO26" s="73"/>
      <c r="AP26" s="201"/>
      <c r="AQ26" s="201"/>
      <c r="AR26" s="207"/>
      <c r="AS26" s="201"/>
      <c r="AT26" s="201"/>
      <c r="AU26" s="201"/>
      <c r="AV26" s="201"/>
      <c r="AW26" s="201"/>
      <c r="AX26" s="197"/>
      <c r="AY26" s="197"/>
      <c r="AZ26" s="74" t="s">
        <v>399</v>
      </c>
      <c r="BA26" s="78" t="s">
        <v>400</v>
      </c>
      <c r="BB26" s="85" t="s">
        <v>401</v>
      </c>
      <c r="BC26" s="60" t="s">
        <v>358</v>
      </c>
      <c r="BD26" s="81" t="s">
        <v>402</v>
      </c>
    </row>
    <row r="27" spans="1:56" s="68" customFormat="1" ht="96.6" customHeight="1" x14ac:dyDescent="0.2">
      <c r="A27" s="201"/>
      <c r="B27" s="201"/>
      <c r="C27" s="201"/>
      <c r="D27" s="201"/>
      <c r="E27" s="201"/>
      <c r="F27" s="201"/>
      <c r="G27" s="201"/>
      <c r="H27" s="201"/>
      <c r="I27" s="201"/>
      <c r="J27" s="204"/>
      <c r="K27" s="201"/>
      <c r="L27" s="201"/>
      <c r="M27" s="60"/>
      <c r="N27" s="61"/>
      <c r="O27" s="60"/>
      <c r="P27" s="61"/>
      <c r="Q27" s="60"/>
      <c r="R27" s="61"/>
      <c r="S27" s="60"/>
      <c r="T27" s="61"/>
      <c r="U27" s="60"/>
      <c r="V27" s="61"/>
      <c r="W27" s="60"/>
      <c r="X27" s="61"/>
      <c r="Y27" s="60"/>
      <c r="Z27" s="61"/>
      <c r="AA27" s="62"/>
      <c r="AB27" s="63"/>
      <c r="AC27" s="64"/>
      <c r="AD27" s="63"/>
      <c r="AE27" s="63"/>
      <c r="AF27" s="63"/>
      <c r="AG27" s="63"/>
      <c r="AH27" s="63"/>
      <c r="AI27" s="72"/>
      <c r="AJ27" s="63"/>
      <c r="AK27" s="64"/>
      <c r="AL27" s="64"/>
      <c r="AM27" s="64"/>
      <c r="AN27" s="73"/>
      <c r="AO27" s="73"/>
      <c r="AP27" s="201"/>
      <c r="AQ27" s="201"/>
      <c r="AR27" s="207"/>
      <c r="AS27" s="201"/>
      <c r="AT27" s="201"/>
      <c r="AU27" s="201"/>
      <c r="AV27" s="201"/>
      <c r="AW27" s="201"/>
      <c r="AX27" s="197"/>
      <c r="AY27" s="197"/>
      <c r="AZ27" s="74" t="s">
        <v>403</v>
      </c>
      <c r="BA27" s="78" t="s">
        <v>404</v>
      </c>
      <c r="BB27" s="86" t="s">
        <v>405</v>
      </c>
      <c r="BC27" s="60" t="s">
        <v>358</v>
      </c>
      <c r="BD27" s="71"/>
    </row>
    <row r="28" spans="1:56" s="68" customFormat="1" ht="409.6" customHeight="1" x14ac:dyDescent="0.2">
      <c r="A28" s="201"/>
      <c r="B28" s="201"/>
      <c r="C28" s="201"/>
      <c r="D28" s="201"/>
      <c r="E28" s="201"/>
      <c r="F28" s="201"/>
      <c r="G28" s="201"/>
      <c r="H28" s="201"/>
      <c r="I28" s="201"/>
      <c r="J28" s="204"/>
      <c r="K28" s="201"/>
      <c r="L28" s="201"/>
      <c r="M28" s="60"/>
      <c r="N28" s="61"/>
      <c r="O28" s="60"/>
      <c r="P28" s="61"/>
      <c r="Q28" s="60"/>
      <c r="R28" s="61"/>
      <c r="S28" s="60"/>
      <c r="T28" s="61"/>
      <c r="U28" s="60"/>
      <c r="V28" s="61"/>
      <c r="W28" s="60"/>
      <c r="X28" s="61"/>
      <c r="Y28" s="60"/>
      <c r="Z28" s="61"/>
      <c r="AA28" s="62"/>
      <c r="AB28" s="63"/>
      <c r="AC28" s="64"/>
      <c r="AD28" s="63"/>
      <c r="AE28" s="63"/>
      <c r="AF28" s="63"/>
      <c r="AG28" s="63"/>
      <c r="AH28" s="63"/>
      <c r="AI28" s="72"/>
      <c r="AJ28" s="63"/>
      <c r="AK28" s="64"/>
      <c r="AL28" s="64"/>
      <c r="AM28" s="64"/>
      <c r="AN28" s="73"/>
      <c r="AO28" s="73"/>
      <c r="AP28" s="201"/>
      <c r="AQ28" s="201"/>
      <c r="AR28" s="207"/>
      <c r="AS28" s="201"/>
      <c r="AT28" s="201"/>
      <c r="AU28" s="201"/>
      <c r="AV28" s="201"/>
      <c r="AW28" s="201"/>
      <c r="AX28" s="197"/>
      <c r="AY28" s="197"/>
      <c r="AZ28" s="74" t="s">
        <v>406</v>
      </c>
      <c r="BA28" s="78" t="s">
        <v>407</v>
      </c>
      <c r="BB28" s="87" t="s">
        <v>408</v>
      </c>
      <c r="BC28" s="60" t="s">
        <v>358</v>
      </c>
      <c r="BD28" s="76" t="s">
        <v>409</v>
      </c>
    </row>
    <row r="29" spans="1:56" s="68" customFormat="1" ht="275.45" customHeight="1" x14ac:dyDescent="0.2">
      <c r="A29" s="201"/>
      <c r="B29" s="201"/>
      <c r="C29" s="201"/>
      <c r="D29" s="201"/>
      <c r="E29" s="201"/>
      <c r="F29" s="201"/>
      <c r="G29" s="201"/>
      <c r="H29" s="201"/>
      <c r="I29" s="201"/>
      <c r="J29" s="204"/>
      <c r="K29" s="201"/>
      <c r="L29" s="201"/>
      <c r="M29" s="60"/>
      <c r="N29" s="61"/>
      <c r="O29" s="60"/>
      <c r="P29" s="61"/>
      <c r="Q29" s="60"/>
      <c r="R29" s="61"/>
      <c r="S29" s="60"/>
      <c r="T29" s="61"/>
      <c r="U29" s="60"/>
      <c r="V29" s="61"/>
      <c r="W29" s="60"/>
      <c r="X29" s="61"/>
      <c r="Y29" s="60"/>
      <c r="Z29" s="61"/>
      <c r="AA29" s="62"/>
      <c r="AB29" s="63"/>
      <c r="AC29" s="64"/>
      <c r="AD29" s="63"/>
      <c r="AE29" s="63"/>
      <c r="AF29" s="63"/>
      <c r="AG29" s="63"/>
      <c r="AH29" s="63"/>
      <c r="AI29" s="72"/>
      <c r="AJ29" s="63"/>
      <c r="AK29" s="64"/>
      <c r="AL29" s="64"/>
      <c r="AM29" s="64"/>
      <c r="AN29" s="73"/>
      <c r="AO29" s="73"/>
      <c r="AP29" s="201"/>
      <c r="AQ29" s="201"/>
      <c r="AR29" s="207"/>
      <c r="AS29" s="201"/>
      <c r="AT29" s="201"/>
      <c r="AU29" s="201"/>
      <c r="AV29" s="201"/>
      <c r="AW29" s="201"/>
      <c r="AX29" s="197"/>
      <c r="AY29" s="197"/>
      <c r="AZ29" s="74" t="s">
        <v>410</v>
      </c>
      <c r="BA29" s="78" t="s">
        <v>411</v>
      </c>
      <c r="BB29" s="74" t="s">
        <v>412</v>
      </c>
      <c r="BC29" s="60" t="s">
        <v>358</v>
      </c>
      <c r="BD29" s="76" t="s">
        <v>413</v>
      </c>
    </row>
    <row r="30" spans="1:56" s="68" customFormat="1" ht="409.6" customHeight="1" x14ac:dyDescent="0.2">
      <c r="A30" s="201"/>
      <c r="B30" s="201"/>
      <c r="C30" s="201"/>
      <c r="D30" s="201"/>
      <c r="E30" s="201"/>
      <c r="F30" s="201"/>
      <c r="G30" s="201"/>
      <c r="H30" s="201"/>
      <c r="I30" s="201"/>
      <c r="J30" s="204"/>
      <c r="K30" s="201"/>
      <c r="L30" s="201"/>
      <c r="M30" s="60"/>
      <c r="N30" s="61"/>
      <c r="O30" s="60"/>
      <c r="P30" s="61"/>
      <c r="Q30" s="60"/>
      <c r="R30" s="61"/>
      <c r="S30" s="60"/>
      <c r="T30" s="61"/>
      <c r="U30" s="60"/>
      <c r="V30" s="61"/>
      <c r="W30" s="60"/>
      <c r="X30" s="61"/>
      <c r="Y30" s="60"/>
      <c r="Z30" s="61"/>
      <c r="AA30" s="62"/>
      <c r="AB30" s="63"/>
      <c r="AC30" s="64"/>
      <c r="AD30" s="63"/>
      <c r="AE30" s="63"/>
      <c r="AF30" s="63"/>
      <c r="AG30" s="63"/>
      <c r="AH30" s="63"/>
      <c r="AI30" s="72"/>
      <c r="AJ30" s="63"/>
      <c r="AK30" s="64"/>
      <c r="AL30" s="64"/>
      <c r="AM30" s="64"/>
      <c r="AN30" s="73"/>
      <c r="AO30" s="73"/>
      <c r="AP30" s="201"/>
      <c r="AQ30" s="201"/>
      <c r="AR30" s="207"/>
      <c r="AS30" s="201"/>
      <c r="AT30" s="201"/>
      <c r="AU30" s="201"/>
      <c r="AV30" s="201"/>
      <c r="AW30" s="201"/>
      <c r="AX30" s="197"/>
      <c r="AY30" s="197"/>
      <c r="AZ30" s="88" t="s">
        <v>414</v>
      </c>
      <c r="BA30" s="89" t="s">
        <v>415</v>
      </c>
      <c r="BB30" s="88" t="s">
        <v>416</v>
      </c>
      <c r="BC30" s="90" t="s">
        <v>358</v>
      </c>
      <c r="BD30" s="91" t="s">
        <v>417</v>
      </c>
    </row>
    <row r="31" spans="1:56" s="68" customFormat="1" ht="409.6" customHeight="1" x14ac:dyDescent="0.2">
      <c r="A31" s="202"/>
      <c r="B31" s="202"/>
      <c r="C31" s="202"/>
      <c r="D31" s="202"/>
      <c r="E31" s="202"/>
      <c r="F31" s="202"/>
      <c r="G31" s="202"/>
      <c r="H31" s="202"/>
      <c r="I31" s="202"/>
      <c r="J31" s="205"/>
      <c r="K31" s="202"/>
      <c r="L31" s="202"/>
      <c r="M31" s="60"/>
      <c r="N31" s="61"/>
      <c r="O31" s="60"/>
      <c r="P31" s="61"/>
      <c r="Q31" s="60"/>
      <c r="R31" s="61"/>
      <c r="S31" s="60"/>
      <c r="T31" s="61"/>
      <c r="U31" s="60"/>
      <c r="V31" s="61"/>
      <c r="W31" s="60"/>
      <c r="X31" s="61"/>
      <c r="Y31" s="60"/>
      <c r="Z31" s="61"/>
      <c r="AA31" s="62"/>
      <c r="AB31" s="63"/>
      <c r="AC31" s="64"/>
      <c r="AD31" s="63"/>
      <c r="AE31" s="63"/>
      <c r="AF31" s="63"/>
      <c r="AG31" s="63"/>
      <c r="AH31" s="63"/>
      <c r="AI31" s="72"/>
      <c r="AJ31" s="63"/>
      <c r="AK31" s="64"/>
      <c r="AL31" s="64"/>
      <c r="AM31" s="64"/>
      <c r="AN31" s="73"/>
      <c r="AO31" s="73"/>
      <c r="AP31" s="202"/>
      <c r="AQ31" s="202"/>
      <c r="AR31" s="208"/>
      <c r="AS31" s="202"/>
      <c r="AT31" s="202"/>
      <c r="AU31" s="202"/>
      <c r="AV31" s="202"/>
      <c r="AW31" s="202"/>
      <c r="AX31" s="198"/>
      <c r="AY31" s="198"/>
      <c r="AZ31" s="92" t="s">
        <v>418</v>
      </c>
      <c r="BA31" s="93">
        <v>1</v>
      </c>
      <c r="BB31" s="92" t="s">
        <v>419</v>
      </c>
      <c r="BC31" s="94"/>
      <c r="BD31" s="95" t="s">
        <v>420</v>
      </c>
    </row>
    <row r="32" spans="1:56" s="68" customFormat="1" ht="129.75" customHeight="1" x14ac:dyDescent="0.2">
      <c r="A32" s="199" t="s">
        <v>180</v>
      </c>
      <c r="B32" s="192" t="s">
        <v>157</v>
      </c>
      <c r="C32" s="192" t="s">
        <v>179</v>
      </c>
      <c r="D32" s="192" t="s">
        <v>178</v>
      </c>
      <c r="E32" s="192" t="s">
        <v>168</v>
      </c>
      <c r="F32" s="96" t="s">
        <v>177</v>
      </c>
      <c r="G32" s="192" t="s">
        <v>176</v>
      </c>
      <c r="H32" s="192">
        <v>1</v>
      </c>
      <c r="I32" s="192">
        <v>4</v>
      </c>
      <c r="J32" s="191" t="str">
        <f t="shared" ref="J32" si="0">IF(E32="8. Corrupción",IF(OR(AND(H32=1,I32=5),AND(H32=2,I32=5),AND(H32=3,I32=4),(H32+I32&gt;=8)),"Extrema",IF(OR(AND(H32=1,I32=4),AND(H32=2,I32=4),AND(H32=4,I32=3),AND(H32=3,I32=3)),"Alta",IF(OR(AND(H32=1,I32=3),AND(H32=2,I32=3)),"Moderada","No aplica para Corrupción"))),IF(H32+I32=0,"",IF(OR(AND(H32=3,I32=4),(AND(H32=2,I32=5)),(AND(H32=1,I32=5))),"Extrema",IF(OR(AND(H32=3,I32=1),(AND(H32=2,I32=2))),"Baja",IF(OR(AND(H32=4,I32=1),AND(H32=3,I32=2),AND(H32=2,I32=3),AND(H32=1,I32=3)),"Moderada",IF(H32+I32&gt;=8,"Extrema",IF(H32+I32&lt;4,"Baja",IF(H32+I32&gt;=6,"Alta","Alta"))))))))</f>
        <v>Alta</v>
      </c>
      <c r="K32" s="12" t="s">
        <v>152</v>
      </c>
      <c r="L32" s="12" t="s">
        <v>175</v>
      </c>
      <c r="M32" s="60" t="s">
        <v>151</v>
      </c>
      <c r="N32" s="61">
        <f t="shared" ref="N32:N33" si="1">IF(M32="Asignado",15,0)</f>
        <v>15</v>
      </c>
      <c r="O32" s="60" t="s">
        <v>150</v>
      </c>
      <c r="P32" s="61">
        <f>IF(O32="Adecuado",15,0)</f>
        <v>15</v>
      </c>
      <c r="Q32" s="60" t="s">
        <v>149</v>
      </c>
      <c r="R32" s="61">
        <f>IF(Q32="Oportuna",15,0)</f>
        <v>15</v>
      </c>
      <c r="S32" s="60" t="s">
        <v>148</v>
      </c>
      <c r="T32" s="61">
        <f>IF(S32="Prevenir",15,IF(S32="Detectar",10,0))</f>
        <v>15</v>
      </c>
      <c r="U32" s="60" t="s">
        <v>147</v>
      </c>
      <c r="V32" s="61">
        <f>IF(U32="Confiable",15,0)</f>
        <v>15</v>
      </c>
      <c r="W32" s="60" t="s">
        <v>146</v>
      </c>
      <c r="X32" s="61">
        <f>IF(W32="Se investigan y resuelven oportunamente",15,0)</f>
        <v>15</v>
      </c>
      <c r="Y32" s="60" t="s">
        <v>145</v>
      </c>
      <c r="Z32" s="61">
        <f t="shared" ref="Z32:Z33" si="2">IF(Y32="Completa",10,IF(Y32="incompleta",5,0))</f>
        <v>10</v>
      </c>
      <c r="AA32" s="62">
        <f t="shared" ref="AA32:AA33" si="3">N32+P32+R32+T32+V32+X32+Z32</f>
        <v>100</v>
      </c>
      <c r="AB32" s="63" t="str">
        <f t="shared" ref="AB32:AB33" si="4">IF(AA32&gt;=96,"Fuerte",IF(AA32&gt;=86,"Moderado",IF(AA32&gt;=0,"Débil","")))</f>
        <v>Fuerte</v>
      </c>
      <c r="AC32" s="64" t="s">
        <v>144</v>
      </c>
      <c r="AD32" s="63" t="str">
        <f>IF(AC32="Siempre se ejecuta","Fuerte",IF(AC32="Algunas veces","Moderado",IF(AC32="no se ejecuta","Débil","")))</f>
        <v>Fuerte</v>
      </c>
      <c r="AE32" s="63" t="str">
        <f t="shared" ref="AE32:AE33" si="5">AB32&amp;AD32</f>
        <v>FuerteFuerte</v>
      </c>
      <c r="AF32" s="63" t="str">
        <f>IFERROR(VLOOKUP(AE32,[3]PARAMETROS!$BH$2:$BJ$10,3,FALSE),"")</f>
        <v>Fuerte</v>
      </c>
      <c r="AG32" s="63">
        <f t="shared" ref="AG32:AG33" si="6">IF(AF32="fuerte",100,IF(AF32="Moderado",50,IF(AF32="débil",0,"")))</f>
        <v>100</v>
      </c>
      <c r="AH32" s="63" t="str">
        <f>IFERROR(VLOOKUP(AE32,[3]PARAMETROS!$BH$2:$BJ$10,2,FALSE),"")</f>
        <v>No</v>
      </c>
      <c r="AI32" s="193">
        <f>IFERROR(AVERAGE(AG32:AG33),0)</f>
        <v>100</v>
      </c>
      <c r="AJ32" s="194" t="str">
        <f>IF(AI32&gt;=100,"Fuerte",IF(AI32&gt;=50,"Moderado",IF(AI32&gt;=0,"Débil","")))</f>
        <v>Fuerte</v>
      </c>
      <c r="AK32" s="195" t="s">
        <v>154</v>
      </c>
      <c r="AL32" s="195" t="s">
        <v>156</v>
      </c>
      <c r="AM32" s="195" t="str">
        <f>+AJ32&amp;AK32&amp;AL32</f>
        <v>FuerteDirectamenteNo disminuye</v>
      </c>
      <c r="AN32" s="190">
        <f>IFERROR(VLOOKUP(AM32,[3]PARAMETROS!$BD$1:$BG$9,2,FALSE),0)</f>
        <v>2</v>
      </c>
      <c r="AO32" s="190">
        <f>IF(E32&lt;&gt;"8. Corrupción",IFERROR(VLOOKUP(AM32,[3]PARAMETROS!$BD$1:$BG$9,3,FALSE),0),0)</f>
        <v>0</v>
      </c>
      <c r="AP32" s="191">
        <f>IF(H32 ="",0,IF(H32-AN32&lt;=0,1,H32-AN32))</f>
        <v>1</v>
      </c>
      <c r="AQ32" s="191">
        <f t="shared" ref="AQ32" si="7">IF(E32&lt;&gt;"8. Corrupción",IF(I32="",0,IF(I32-AO32=0,1,I32-AO32)),I32)</f>
        <v>4</v>
      </c>
      <c r="AR32" s="191" t="str">
        <f t="shared" ref="AR32" si="8">IF(E32="8. Corrupción",IF(OR(AND(AP32=1,AQ32=5),AND(AP32=2,AQ32=5),AND(AP32=3,AQ32=4),(AP32+AQ32&gt;=8)),"Extrema",IF(OR(AND(AP32=1,AQ32=4),AND(AP32=2,AQ32=4),AND(AP32=4,AQ32=3),AND(AP32=3,AQ32=3)),"Alta",IF(OR(AND(AP32=1,AQ32=3),AND(AP32=2,AQ32=3)),"Moderada","No aplica para Corrupción"))),IF(AP32+AQ32=0,"",IF(OR(AND(AP32=3,AQ32=4),(AND(AP32=2,AQ32=5)),(AND(AP32=1,AQ32=5))),"Extrema",IF(OR(AND(AP32=3,AQ32=1),(AND(AP32=2,AQ32=2))),"Baja",IF(OR(AND(AP32=4,AQ32=1),AND(AP32=3,AQ32=2),AND(AP32=2,AQ32=3),AND(AP32=1,AQ32=3)),"Moderada",IF(AP32+AQ32&gt;=8,"Extrema",IF(AP32+AQ32&lt;4,"Baja",IF(AP32+AQ32&gt;=6,"Alta","Alta"))))))))</f>
        <v>Alta</v>
      </c>
      <c r="AS32" s="187" t="s">
        <v>153</v>
      </c>
      <c r="AT32" s="12" t="s">
        <v>174</v>
      </c>
      <c r="AU32" s="192" t="s">
        <v>173</v>
      </c>
      <c r="AV32" s="187" t="s">
        <v>172</v>
      </c>
      <c r="AW32" s="187" t="s">
        <v>171</v>
      </c>
      <c r="AX32" s="188">
        <v>43831</v>
      </c>
      <c r="AY32" s="188">
        <v>44196</v>
      </c>
      <c r="AZ32" s="182" t="s">
        <v>421</v>
      </c>
      <c r="BA32" s="189" t="s">
        <v>305</v>
      </c>
      <c r="BB32" s="182" t="s">
        <v>422</v>
      </c>
      <c r="BC32" s="184" t="s">
        <v>358</v>
      </c>
      <c r="BD32" s="185"/>
    </row>
    <row r="33" spans="1:56" s="68" customFormat="1" ht="149.25" customHeight="1" x14ac:dyDescent="0.2">
      <c r="A33" s="199"/>
      <c r="B33" s="192"/>
      <c r="C33" s="192"/>
      <c r="D33" s="192"/>
      <c r="E33" s="192"/>
      <c r="F33" s="96" t="s">
        <v>306</v>
      </c>
      <c r="G33" s="192"/>
      <c r="H33" s="192"/>
      <c r="I33" s="192"/>
      <c r="J33" s="191"/>
      <c r="K33" s="12" t="s">
        <v>152</v>
      </c>
      <c r="L33" s="12" t="s">
        <v>307</v>
      </c>
      <c r="M33" s="60" t="s">
        <v>151</v>
      </c>
      <c r="N33" s="61">
        <f t="shared" si="1"/>
        <v>15</v>
      </c>
      <c r="O33" s="60" t="s">
        <v>150</v>
      </c>
      <c r="P33" s="61">
        <f t="shared" ref="P33" si="9">IF(O33="Adecuado",15,0)</f>
        <v>15</v>
      </c>
      <c r="Q33" s="60" t="s">
        <v>149</v>
      </c>
      <c r="R33" s="61">
        <f t="shared" ref="R33" si="10">IF(Q33="Oportuna",15,0)</f>
        <v>15</v>
      </c>
      <c r="S33" s="60" t="s">
        <v>148</v>
      </c>
      <c r="T33" s="61">
        <f t="shared" ref="T33" si="11">IF(S33="Prevenir",15,IF(S33="Detectar",10,0))</f>
        <v>15</v>
      </c>
      <c r="U33" s="60" t="s">
        <v>147</v>
      </c>
      <c r="V33" s="61">
        <f t="shared" ref="V33" si="12">IF(U33="Confiable",15,0)</f>
        <v>15</v>
      </c>
      <c r="W33" s="60" t="s">
        <v>146</v>
      </c>
      <c r="X33" s="61">
        <f t="shared" ref="X33" si="13">IF(W33="Se investigan y resuelven oportunamente",15,0)</f>
        <v>15</v>
      </c>
      <c r="Y33" s="60" t="s">
        <v>145</v>
      </c>
      <c r="Z33" s="61">
        <f t="shared" si="2"/>
        <v>10</v>
      </c>
      <c r="AA33" s="62">
        <f t="shared" si="3"/>
        <v>100</v>
      </c>
      <c r="AB33" s="63" t="str">
        <f t="shared" si="4"/>
        <v>Fuerte</v>
      </c>
      <c r="AC33" s="64" t="s">
        <v>144</v>
      </c>
      <c r="AD33" s="63" t="str">
        <f t="shared" ref="AD33" si="14">IF(AC33="Siempre se ejecuta","Fuerte",IF(AC33="Algunas veces","Moderado",IF(AC33="no se ejecuta","Débil","")))</f>
        <v>Fuerte</v>
      </c>
      <c r="AE33" s="63" t="str">
        <f t="shared" si="5"/>
        <v>FuerteFuerte</v>
      </c>
      <c r="AF33" s="63" t="str">
        <f>IFERROR(VLOOKUP(AE33,[3]PARAMETROS!$BH$2:$BJ$10,3,FALSE),"")</f>
        <v>Fuerte</v>
      </c>
      <c r="AG33" s="63">
        <f t="shared" si="6"/>
        <v>100</v>
      </c>
      <c r="AH33" s="63" t="str">
        <f>IFERROR(VLOOKUP(AE33,[3]PARAMETROS!$BH$2:$BJ$10,2,FALSE),"")</f>
        <v>No</v>
      </c>
      <c r="AI33" s="193"/>
      <c r="AJ33" s="194"/>
      <c r="AK33" s="195"/>
      <c r="AL33" s="195"/>
      <c r="AM33" s="195"/>
      <c r="AN33" s="190"/>
      <c r="AO33" s="190"/>
      <c r="AP33" s="191"/>
      <c r="AQ33" s="191"/>
      <c r="AR33" s="191"/>
      <c r="AS33" s="187"/>
      <c r="AT33" s="12" t="s">
        <v>307</v>
      </c>
      <c r="AU33" s="192"/>
      <c r="AV33" s="187"/>
      <c r="AW33" s="187"/>
      <c r="AX33" s="187"/>
      <c r="AY33" s="187"/>
      <c r="AZ33" s="183"/>
      <c r="BA33" s="189"/>
      <c r="BB33" s="183"/>
      <c r="BC33" s="184"/>
      <c r="BD33" s="185"/>
    </row>
    <row r="34" spans="1:56" s="68" customFormat="1" ht="219.6" customHeight="1" x14ac:dyDescent="0.2">
      <c r="A34" s="97"/>
      <c r="B34" s="98"/>
      <c r="C34" s="98" t="s">
        <v>170</v>
      </c>
      <c r="D34" s="98" t="s">
        <v>169</v>
      </c>
      <c r="E34" s="98" t="s">
        <v>168</v>
      </c>
      <c r="F34" s="96" t="s">
        <v>167</v>
      </c>
      <c r="G34" s="96" t="s">
        <v>166</v>
      </c>
      <c r="H34" s="96">
        <v>1</v>
      </c>
      <c r="I34" s="12">
        <v>3</v>
      </c>
      <c r="J34" s="15" t="s">
        <v>190</v>
      </c>
      <c r="K34" s="12" t="s">
        <v>159</v>
      </c>
      <c r="L34" s="12" t="s">
        <v>165</v>
      </c>
      <c r="M34" s="47" t="s">
        <v>151</v>
      </c>
      <c r="N34" s="61">
        <v>15</v>
      </c>
      <c r="O34" s="47" t="s">
        <v>151</v>
      </c>
      <c r="P34" s="61">
        <v>0</v>
      </c>
      <c r="Q34" s="47" t="s">
        <v>149</v>
      </c>
      <c r="R34" s="61">
        <v>15</v>
      </c>
      <c r="S34" s="47" t="s">
        <v>148</v>
      </c>
      <c r="T34" s="61">
        <v>15</v>
      </c>
      <c r="U34" s="47" t="s">
        <v>147</v>
      </c>
      <c r="V34" s="61">
        <v>15</v>
      </c>
      <c r="W34" s="47" t="s">
        <v>146</v>
      </c>
      <c r="X34" s="61">
        <v>15</v>
      </c>
      <c r="Y34" s="47" t="s">
        <v>145</v>
      </c>
      <c r="Z34" s="61">
        <v>10</v>
      </c>
      <c r="AA34" s="62">
        <v>85</v>
      </c>
      <c r="AB34" s="63" t="s">
        <v>191</v>
      </c>
      <c r="AC34" s="64" t="s">
        <v>144</v>
      </c>
      <c r="AD34" s="63" t="s">
        <v>160</v>
      </c>
      <c r="AE34" s="63" t="s">
        <v>294</v>
      </c>
      <c r="AF34" s="63" t="s">
        <v>191</v>
      </c>
      <c r="AG34" s="63">
        <v>0</v>
      </c>
      <c r="AH34" s="63" t="s">
        <v>192</v>
      </c>
      <c r="AI34" s="72">
        <v>0</v>
      </c>
      <c r="AJ34" s="63" t="s">
        <v>191</v>
      </c>
      <c r="AK34" s="64" t="s">
        <v>154</v>
      </c>
      <c r="AL34" s="64" t="s">
        <v>154</v>
      </c>
      <c r="AM34" s="64" t="s">
        <v>295</v>
      </c>
      <c r="AN34" s="73">
        <v>0</v>
      </c>
      <c r="AO34" s="73">
        <v>0</v>
      </c>
      <c r="AP34" s="15">
        <v>1</v>
      </c>
      <c r="AQ34" s="15">
        <v>3</v>
      </c>
      <c r="AR34" s="15" t="s">
        <v>190</v>
      </c>
      <c r="AS34" s="12" t="s">
        <v>153</v>
      </c>
      <c r="AT34" s="12" t="s">
        <v>165</v>
      </c>
      <c r="AU34" s="12" t="s">
        <v>164</v>
      </c>
      <c r="AV34" s="12" t="s">
        <v>163</v>
      </c>
      <c r="AW34" s="12" t="s">
        <v>162</v>
      </c>
      <c r="AX34" s="14">
        <v>43864</v>
      </c>
      <c r="AY34" s="14">
        <v>44196</v>
      </c>
      <c r="AZ34" s="74" t="s">
        <v>423</v>
      </c>
      <c r="BA34" s="75">
        <v>1</v>
      </c>
      <c r="BB34" s="74" t="s">
        <v>424</v>
      </c>
      <c r="BC34" s="60" t="s">
        <v>358</v>
      </c>
      <c r="BD34" s="99"/>
    </row>
    <row r="35" spans="1:56" s="106" customFormat="1" ht="24" customHeight="1" x14ac:dyDescent="0.2">
      <c r="A35" s="26"/>
      <c r="B35" s="26"/>
      <c r="C35" s="26"/>
      <c r="D35" s="26"/>
      <c r="E35" s="26"/>
      <c r="F35" s="26"/>
      <c r="G35" s="26"/>
      <c r="H35" s="26"/>
      <c r="I35" s="26"/>
      <c r="J35" s="27"/>
      <c r="K35" s="26"/>
      <c r="L35" s="26"/>
      <c r="M35" s="28"/>
      <c r="N35" s="100"/>
      <c r="O35" s="28"/>
      <c r="P35" s="100"/>
      <c r="Q35" s="28"/>
      <c r="R35" s="100"/>
      <c r="S35" s="28"/>
      <c r="T35" s="100"/>
      <c r="U35" s="28"/>
      <c r="V35" s="100"/>
      <c r="W35" s="28"/>
      <c r="X35" s="100"/>
      <c r="Y35" s="28"/>
      <c r="Z35" s="100"/>
      <c r="AA35" s="101"/>
      <c r="AB35" s="102"/>
      <c r="AC35" s="103"/>
      <c r="AD35" s="102"/>
      <c r="AE35" s="102"/>
      <c r="AF35" s="102"/>
      <c r="AG35" s="102"/>
      <c r="AH35" s="102"/>
      <c r="AI35" s="104"/>
      <c r="AJ35" s="102"/>
      <c r="AK35" s="103"/>
      <c r="AL35" s="103"/>
      <c r="AM35" s="103"/>
      <c r="AN35" s="105"/>
      <c r="AO35" s="105"/>
      <c r="AP35" s="27"/>
      <c r="AQ35" s="27"/>
      <c r="AR35" s="27"/>
      <c r="AS35" s="26"/>
      <c r="AT35" s="26"/>
      <c r="AU35" s="26"/>
      <c r="AV35" s="26"/>
      <c r="AW35" s="26"/>
      <c r="AX35" s="29"/>
      <c r="AY35" s="29"/>
      <c r="AZ35" s="26"/>
      <c r="BA35" s="26"/>
      <c r="BB35" s="26"/>
      <c r="BC35" s="26"/>
      <c r="BD35" s="26"/>
    </row>
    <row r="36" spans="1:56" s="68" customFormat="1" ht="30" customHeight="1" x14ac:dyDescent="0.2">
      <c r="A36" s="179" t="s">
        <v>28</v>
      </c>
      <c r="B36" s="179"/>
      <c r="C36" s="179"/>
      <c r="D36" s="186" t="s">
        <v>296</v>
      </c>
      <c r="E36" s="18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179"/>
      <c r="AJ36" s="179"/>
      <c r="AK36" s="179"/>
      <c r="AL36" s="179"/>
      <c r="AM36" s="179"/>
      <c r="AN36" s="179"/>
      <c r="AO36" s="179"/>
      <c r="AP36" s="56"/>
      <c r="AQ36" s="56"/>
      <c r="AR36" s="56"/>
      <c r="AS36" s="56"/>
      <c r="AT36" s="56"/>
      <c r="AU36" s="56"/>
      <c r="AV36" s="56"/>
      <c r="AW36" s="56"/>
      <c r="AX36" s="56"/>
      <c r="AY36" s="56"/>
      <c r="AZ36" s="56"/>
      <c r="BA36" s="56"/>
      <c r="BB36" s="56"/>
      <c r="BC36" s="56"/>
      <c r="BD36" s="56"/>
    </row>
    <row r="37" spans="1:56" s="68" customFormat="1" ht="31.5" customHeight="1" x14ac:dyDescent="0.2">
      <c r="A37" s="179" t="s">
        <v>143</v>
      </c>
      <c r="B37" s="179"/>
      <c r="C37" s="179"/>
      <c r="D37" s="180">
        <v>43951</v>
      </c>
      <c r="E37" s="181"/>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179"/>
      <c r="AJ37" s="179"/>
      <c r="AK37" s="179"/>
      <c r="AL37" s="179"/>
      <c r="AM37" s="179"/>
      <c r="AN37" s="179"/>
      <c r="AO37" s="179"/>
      <c r="AP37" s="56"/>
      <c r="AQ37" s="56"/>
      <c r="AR37" s="56"/>
      <c r="AS37" s="56"/>
      <c r="AT37" s="56"/>
      <c r="AU37" s="56"/>
      <c r="AV37" s="56"/>
      <c r="AW37" s="56"/>
      <c r="AX37" s="56"/>
      <c r="AY37" s="56"/>
      <c r="AZ37" s="56"/>
      <c r="BA37" s="56"/>
      <c r="BB37" s="56"/>
      <c r="BC37" s="56"/>
      <c r="BD37" s="56"/>
    </row>
    <row r="38" spans="1:56" s="68" customFormat="1" ht="30" customHeight="1" x14ac:dyDescent="0.2">
      <c r="A38" s="179" t="s">
        <v>297</v>
      </c>
      <c r="B38" s="179"/>
      <c r="C38" s="179"/>
      <c r="D38" s="180">
        <v>43964</v>
      </c>
      <c r="E38" s="181"/>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179"/>
      <c r="AJ38" s="179"/>
      <c r="AK38" s="179"/>
      <c r="AL38" s="179"/>
      <c r="AM38" s="179"/>
      <c r="AN38" s="179"/>
      <c r="AO38" s="179"/>
      <c r="AP38" s="56"/>
      <c r="AQ38" s="56"/>
      <c r="AR38" s="56"/>
      <c r="AS38" s="56"/>
      <c r="AT38" s="56"/>
      <c r="AU38" s="56"/>
      <c r="AV38" s="56"/>
      <c r="AW38" s="56"/>
      <c r="AX38" s="56"/>
      <c r="AY38" s="56"/>
      <c r="AZ38" s="56"/>
      <c r="BA38" s="56"/>
      <c r="BB38" s="56"/>
      <c r="BC38" s="56"/>
      <c r="BD38" s="56"/>
    </row>
    <row r="39" spans="1:56" s="68" customFormat="1" x14ac:dyDescent="0.2">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78"/>
      <c r="AJ39" s="178"/>
      <c r="AK39" s="178"/>
      <c r="AL39" s="178"/>
      <c r="AM39" s="178"/>
      <c r="AN39" s="177"/>
      <c r="AO39" s="177"/>
    </row>
    <row r="40" spans="1:56" s="68" customFormat="1" x14ac:dyDescent="0.2">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78"/>
      <c r="AJ40" s="178"/>
      <c r="AK40" s="178"/>
      <c r="AL40" s="178"/>
      <c r="AM40" s="178"/>
      <c r="AN40" s="177"/>
      <c r="AO40" s="177"/>
    </row>
    <row r="41" spans="1:56" s="68" customFormat="1" x14ac:dyDescent="0.2">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78"/>
      <c r="AJ41" s="178"/>
      <c r="AK41" s="178"/>
      <c r="AL41" s="178"/>
      <c r="AM41" s="178"/>
      <c r="AN41" s="177"/>
      <c r="AO41" s="177"/>
    </row>
    <row r="42" spans="1:56" s="68" customFormat="1" x14ac:dyDescent="0.2">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78"/>
      <c r="AJ42" s="178"/>
      <c r="AK42" s="178"/>
      <c r="AL42" s="178"/>
      <c r="AM42" s="178"/>
      <c r="AN42" s="177"/>
      <c r="AO42" s="177"/>
    </row>
    <row r="43" spans="1:56" s="68" customFormat="1" x14ac:dyDescent="0.2">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78"/>
      <c r="AJ43" s="178"/>
      <c r="AK43" s="178"/>
      <c r="AL43" s="178"/>
      <c r="AM43" s="178"/>
      <c r="AN43" s="177"/>
      <c r="AO43" s="177"/>
    </row>
    <row r="44" spans="1:56" s="68" customFormat="1" x14ac:dyDescent="0.2">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78"/>
      <c r="AJ44" s="178"/>
      <c r="AK44" s="178"/>
      <c r="AL44" s="178"/>
      <c r="AM44" s="178"/>
      <c r="AN44" s="177"/>
      <c r="AO44" s="177"/>
    </row>
    <row r="45" spans="1:56" s="68" customFormat="1" x14ac:dyDescent="0.2">
      <c r="M45" s="178"/>
      <c r="N45" s="107"/>
      <c r="O45" s="178"/>
      <c r="P45" s="107"/>
      <c r="Q45" s="178"/>
      <c r="R45" s="107"/>
      <c r="S45" s="178"/>
      <c r="T45" s="107"/>
      <c r="U45" s="178"/>
      <c r="V45" s="107"/>
      <c r="W45" s="178"/>
      <c r="X45" s="107"/>
      <c r="Y45" s="178"/>
      <c r="Z45" s="107"/>
      <c r="AA45" s="107"/>
      <c r="AB45" s="107"/>
      <c r="AC45" s="107"/>
      <c r="AD45" s="107"/>
      <c r="AE45" s="107"/>
      <c r="AF45" s="107"/>
      <c r="AG45" s="107"/>
      <c r="AH45" s="107"/>
      <c r="AI45" s="178"/>
      <c r="AJ45" s="178"/>
      <c r="AK45" s="178"/>
      <c r="AL45" s="178"/>
      <c r="AM45" s="178"/>
      <c r="AN45" s="177"/>
      <c r="AO45" s="177"/>
    </row>
    <row r="46" spans="1:56" s="68" customFormat="1" x14ac:dyDescent="0.2">
      <c r="M46" s="178"/>
      <c r="N46" s="107"/>
      <c r="O46" s="178"/>
      <c r="P46" s="107"/>
      <c r="Q46" s="178"/>
      <c r="R46" s="107"/>
      <c r="S46" s="178"/>
      <c r="T46" s="107"/>
      <c r="U46" s="178"/>
      <c r="V46" s="107"/>
      <c r="W46" s="178"/>
      <c r="X46" s="107"/>
      <c r="Y46" s="178"/>
      <c r="Z46" s="107"/>
      <c r="AA46" s="107"/>
      <c r="AB46" s="107"/>
      <c r="AC46" s="107"/>
      <c r="AD46" s="107"/>
      <c r="AE46" s="107"/>
      <c r="AF46" s="107"/>
      <c r="AG46" s="107"/>
      <c r="AH46" s="107"/>
      <c r="AI46" s="178"/>
      <c r="AJ46" s="178"/>
      <c r="AK46" s="178"/>
      <c r="AL46" s="178"/>
      <c r="AM46" s="178"/>
      <c r="AN46" s="177"/>
      <c r="AO46" s="177"/>
    </row>
    <row r="47" spans="1:56" s="68" customFormat="1" x14ac:dyDescent="0.2">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row>
    <row r="48" spans="1:56" s="68" customFormat="1" x14ac:dyDescent="0.2">
      <c r="M48" s="175"/>
      <c r="N48" s="107"/>
      <c r="O48" s="175"/>
      <c r="P48" s="107"/>
      <c r="Q48" s="175"/>
      <c r="R48" s="107"/>
      <c r="S48" s="175"/>
      <c r="T48" s="107"/>
      <c r="U48" s="175"/>
      <c r="V48" s="107"/>
      <c r="W48" s="175"/>
      <c r="X48" s="107"/>
      <c r="Y48" s="175"/>
      <c r="Z48" s="107"/>
      <c r="AA48" s="107"/>
      <c r="AB48" s="107"/>
      <c r="AC48" s="107"/>
      <c r="AD48" s="107"/>
      <c r="AE48" s="107"/>
      <c r="AF48" s="107"/>
      <c r="AG48" s="107"/>
      <c r="AH48" s="107"/>
      <c r="AI48" s="175"/>
      <c r="AJ48" s="175"/>
      <c r="AK48" s="175"/>
      <c r="AL48" s="175"/>
      <c r="AM48" s="175"/>
      <c r="AN48" s="176"/>
      <c r="AO48" s="176"/>
    </row>
    <row r="49" spans="13:41" s="68" customFormat="1" x14ac:dyDescent="0.2">
      <c r="M49" s="175"/>
      <c r="N49" s="107"/>
      <c r="O49" s="175"/>
      <c r="P49" s="107"/>
      <c r="Q49" s="175"/>
      <c r="R49" s="107"/>
      <c r="S49" s="175"/>
      <c r="T49" s="107"/>
      <c r="U49" s="175"/>
      <c r="V49" s="107"/>
      <c r="W49" s="175"/>
      <c r="X49" s="107"/>
      <c r="Y49" s="175"/>
      <c r="Z49" s="107"/>
      <c r="AA49" s="107"/>
      <c r="AB49" s="107"/>
      <c r="AC49" s="107"/>
      <c r="AD49" s="107"/>
      <c r="AE49" s="107"/>
      <c r="AF49" s="107"/>
      <c r="AG49" s="107"/>
      <c r="AH49" s="107"/>
      <c r="AI49" s="175"/>
      <c r="AJ49" s="175"/>
      <c r="AK49" s="175"/>
      <c r="AL49" s="175"/>
      <c r="AM49" s="175"/>
      <c r="AN49" s="176"/>
      <c r="AO49" s="176"/>
    </row>
    <row r="50" spans="13:41" x14ac:dyDescent="0.2">
      <c r="M50" s="175"/>
      <c r="O50" s="175"/>
      <c r="Q50" s="175"/>
      <c r="S50" s="175"/>
      <c r="U50" s="175"/>
      <c r="W50" s="175"/>
      <c r="Y50" s="175"/>
      <c r="AI50" s="175"/>
      <c r="AJ50" s="175"/>
      <c r="AK50" s="175"/>
      <c r="AL50" s="175"/>
      <c r="AM50" s="175"/>
      <c r="AN50" s="176"/>
      <c r="AO50" s="176"/>
    </row>
  </sheetData>
  <protectedRanges>
    <protectedRange sqref="AS13:AS14" name="Rango1"/>
    <protectedRange sqref="AS16:AS31" name="Rango1_5"/>
    <protectedRange sqref="AS34:AS35" name="Rango1_14"/>
    <protectedRange sqref="AS32" name="Rango1_1"/>
  </protectedRanges>
  <autoFilter ref="A13:BD38">
    <filterColumn colId="34" showButton="0"/>
  </autoFilter>
  <dataConsolidate/>
  <mergeCells count="188">
    <mergeCell ref="A2:B4"/>
    <mergeCell ref="C2:BA4"/>
    <mergeCell ref="BB2:BD2"/>
    <mergeCell ref="BB3:BD3"/>
    <mergeCell ref="BB4:BD4"/>
    <mergeCell ref="A5:BD5"/>
    <mergeCell ref="A6:B6"/>
    <mergeCell ref="C6:G6"/>
    <mergeCell ref="H6:AY6"/>
    <mergeCell ref="AZ6:BA6"/>
    <mergeCell ref="BB6:BD6"/>
    <mergeCell ref="A7:A13"/>
    <mergeCell ref="B7:B13"/>
    <mergeCell ref="C7:C13"/>
    <mergeCell ref="D7:D13"/>
    <mergeCell ref="E7:E13"/>
    <mergeCell ref="F7:F13"/>
    <mergeCell ref="G7:G13"/>
    <mergeCell ref="H7:J7"/>
    <mergeCell ref="K7:AQ7"/>
    <mergeCell ref="Q11:Q13"/>
    <mergeCell ref="S11:S13"/>
    <mergeCell ref="AC11:AC13"/>
    <mergeCell ref="AD11:AD13"/>
    <mergeCell ref="AF11:AF13"/>
    <mergeCell ref="AH11:AH13"/>
    <mergeCell ref="U11:U13"/>
    <mergeCell ref="W11:W13"/>
    <mergeCell ref="X11:X13"/>
    <mergeCell ref="Y11:Y13"/>
    <mergeCell ref="AA11:AA13"/>
    <mergeCell ref="AB11:AB13"/>
    <mergeCell ref="AS7:AY7"/>
    <mergeCell ref="AZ7:AZ13"/>
    <mergeCell ref="AI8:AJ13"/>
    <mergeCell ref="AK8:AK13"/>
    <mergeCell ref="AL8:AL13"/>
    <mergeCell ref="AN8:AO9"/>
    <mergeCell ref="BA7:BA13"/>
    <mergeCell ref="BB7:BB13"/>
    <mergeCell ref="BC7:BC13"/>
    <mergeCell ref="AX12:AX13"/>
    <mergeCell ref="AY12:AY13"/>
    <mergeCell ref="AW8:AW13"/>
    <mergeCell ref="AX8:AY11"/>
    <mergeCell ref="AQ8:AQ13"/>
    <mergeCell ref="AS8:AS13"/>
    <mergeCell ref="AT8:AT13"/>
    <mergeCell ref="AU8:AU13"/>
    <mergeCell ref="AV8:AV13"/>
    <mergeCell ref="BD7:BD13"/>
    <mergeCell ref="H8:J8"/>
    <mergeCell ref="K8:L12"/>
    <mergeCell ref="M8:AB9"/>
    <mergeCell ref="AC8:AD9"/>
    <mergeCell ref="AE8:AE13"/>
    <mergeCell ref="AF8:AH10"/>
    <mergeCell ref="H9:H13"/>
    <mergeCell ref="I9:I13"/>
    <mergeCell ref="AM9:AM13"/>
    <mergeCell ref="M10:O10"/>
    <mergeCell ref="R10:R13"/>
    <mergeCell ref="T10:T13"/>
    <mergeCell ref="V10:V13"/>
    <mergeCell ref="Z10:Z13"/>
    <mergeCell ref="AP8:AP13"/>
    <mergeCell ref="AA10:AB10"/>
    <mergeCell ref="AC10:AD10"/>
    <mergeCell ref="AN10:AN13"/>
    <mergeCell ref="AO10:AO13"/>
    <mergeCell ref="M11:M13"/>
    <mergeCell ref="N11:N13"/>
    <mergeCell ref="O11:O13"/>
    <mergeCell ref="P11:P13"/>
    <mergeCell ref="A16:A31"/>
    <mergeCell ref="B16:B31"/>
    <mergeCell ref="C16:C31"/>
    <mergeCell ref="D16:D31"/>
    <mergeCell ref="E16:E31"/>
    <mergeCell ref="F16:F31"/>
    <mergeCell ref="G16:G31"/>
    <mergeCell ref="H16:H31"/>
    <mergeCell ref="I16:I31"/>
    <mergeCell ref="J16:J31"/>
    <mergeCell ref="K16:K31"/>
    <mergeCell ref="L16:L31"/>
    <mergeCell ref="AP16:AP31"/>
    <mergeCell ref="AQ16:AQ31"/>
    <mergeCell ref="AR16:AR31"/>
    <mergeCell ref="AQ32:AQ33"/>
    <mergeCell ref="AR32:AR33"/>
    <mergeCell ref="AO14:AO15"/>
    <mergeCell ref="AI14:AI15"/>
    <mergeCell ref="AJ14:AJ15"/>
    <mergeCell ref="AK14:AK15"/>
    <mergeCell ref="AL14:AL15"/>
    <mergeCell ref="AM14:AM15"/>
    <mergeCell ref="AN14:AN15"/>
    <mergeCell ref="A32:A33"/>
    <mergeCell ref="B32:B33"/>
    <mergeCell ref="C32:C33"/>
    <mergeCell ref="D32:D33"/>
    <mergeCell ref="E32:E33"/>
    <mergeCell ref="G32:G33"/>
    <mergeCell ref="H32:H33"/>
    <mergeCell ref="I32:I33"/>
    <mergeCell ref="J32:J33"/>
    <mergeCell ref="AI32:AI33"/>
    <mergeCell ref="AJ32:AJ33"/>
    <mergeCell ref="AK32:AK33"/>
    <mergeCell ref="AL32:AL33"/>
    <mergeCell ref="AM32:AM33"/>
    <mergeCell ref="AN32:AN33"/>
    <mergeCell ref="AN36:AN39"/>
    <mergeCell ref="AO36:AO39"/>
    <mergeCell ref="AY16:AY31"/>
    <mergeCell ref="AS16:AS31"/>
    <mergeCell ref="AT16:AT31"/>
    <mergeCell ref="AU16:AU31"/>
    <mergeCell ref="AV16:AV31"/>
    <mergeCell ref="AW16:AW31"/>
    <mergeCell ref="AX16:AX31"/>
    <mergeCell ref="A37:C37"/>
    <mergeCell ref="D37:E37"/>
    <mergeCell ref="A38:C38"/>
    <mergeCell ref="D38:E38"/>
    <mergeCell ref="BB32:BB33"/>
    <mergeCell ref="BC32:BC33"/>
    <mergeCell ref="BD32:BD33"/>
    <mergeCell ref="A36:C36"/>
    <mergeCell ref="D36:E36"/>
    <mergeCell ref="AI36:AI39"/>
    <mergeCell ref="AJ36:AJ39"/>
    <mergeCell ref="AK36:AK39"/>
    <mergeCell ref="AL36:AL39"/>
    <mergeCell ref="AM36:AM39"/>
    <mergeCell ref="AV32:AV33"/>
    <mergeCell ref="AW32:AW33"/>
    <mergeCell ref="AX32:AX33"/>
    <mergeCell ref="AY32:AY33"/>
    <mergeCell ref="AZ32:AZ33"/>
    <mergeCell ref="BA32:BA33"/>
    <mergeCell ref="AO32:AO33"/>
    <mergeCell ref="AP32:AP33"/>
    <mergeCell ref="AS32:AS33"/>
    <mergeCell ref="AU32:AU33"/>
    <mergeCell ref="Q45:Q46"/>
    <mergeCell ref="S45:S46"/>
    <mergeCell ref="U45:U46"/>
    <mergeCell ref="W45:W46"/>
    <mergeCell ref="AO40:AO42"/>
    <mergeCell ref="AI43:AI44"/>
    <mergeCell ref="AJ43:AJ44"/>
    <mergeCell ref="AK43:AK44"/>
    <mergeCell ref="AL43:AL44"/>
    <mergeCell ref="AM43:AM44"/>
    <mergeCell ref="AN43:AN44"/>
    <mergeCell ref="AO43:AO44"/>
    <mergeCell ref="AI40:AI42"/>
    <mergeCell ref="AJ40:AJ42"/>
    <mergeCell ref="AK40:AK42"/>
    <mergeCell ref="AL40:AL42"/>
    <mergeCell ref="AM40:AM42"/>
    <mergeCell ref="AN40:AN42"/>
    <mergeCell ref="AJ48:AJ50"/>
    <mergeCell ref="AK48:AK50"/>
    <mergeCell ref="AL48:AL50"/>
    <mergeCell ref="AM48:AM50"/>
    <mergeCell ref="AN48:AN50"/>
    <mergeCell ref="AO48:AO50"/>
    <mergeCell ref="AN45:AN46"/>
    <mergeCell ref="AO45:AO46"/>
    <mergeCell ref="M48:M50"/>
    <mergeCell ref="O48:O50"/>
    <mergeCell ref="Q48:Q50"/>
    <mergeCell ref="S48:S50"/>
    <mergeCell ref="U48:U50"/>
    <mergeCell ref="W48:W50"/>
    <mergeCell ref="Y48:Y50"/>
    <mergeCell ref="AI48:AI50"/>
    <mergeCell ref="Y45:Y46"/>
    <mergeCell ref="AI45:AI46"/>
    <mergeCell ref="AJ45:AJ46"/>
    <mergeCell ref="AK45:AK46"/>
    <mergeCell ref="AL45:AL46"/>
    <mergeCell ref="AM45:AM46"/>
    <mergeCell ref="M45:M46"/>
    <mergeCell ref="O45:O46"/>
  </mergeCells>
  <conditionalFormatting sqref="AR16 AR14">
    <cfRule type="cellIs" dxfId="35" priority="33" operator="equal">
      <formula>"Extrema"</formula>
    </cfRule>
    <cfRule type="cellIs" dxfId="34" priority="34" operator="equal">
      <formula>"Alta"</formula>
    </cfRule>
    <cfRule type="cellIs" dxfId="33" priority="35" operator="equal">
      <formula>"Moderada"</formula>
    </cfRule>
    <cfRule type="cellIs" dxfId="32" priority="36" operator="equal">
      <formula>"Baja"</formula>
    </cfRule>
  </conditionalFormatting>
  <conditionalFormatting sqref="J14">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R15">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J15">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J16">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J34:J35">
    <cfRule type="cellIs" dxfId="15" priority="9" operator="equal">
      <formula>"Extrema"</formula>
    </cfRule>
    <cfRule type="cellIs" dxfId="14" priority="10" operator="equal">
      <formula>"Alta"</formula>
    </cfRule>
    <cfRule type="cellIs" dxfId="13" priority="11" operator="equal">
      <formula>"Moderada"</formula>
    </cfRule>
    <cfRule type="cellIs" dxfId="12" priority="12" operator="equal">
      <formula>"Baja"</formula>
    </cfRule>
  </conditionalFormatting>
  <conditionalFormatting sqref="AR34:AR35">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AR32:AR33">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J32:J33">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10">
    <dataValidation type="list" allowBlank="1" showInputMessage="1" showErrorMessage="1" sqref="AG36:AG38 AC14:AC35">
      <formula1>"Siempre se ejecuta,Algunas veces,No se ejecuta"</formula1>
    </dataValidation>
    <dataValidation type="list" allowBlank="1" showInputMessage="1" showErrorMessage="1" sqref="AP36:AQ38 AL14:AL15 AL32 AL34:AL35">
      <formula1>"Directamente,Indirectamente,No disminuye"</formula1>
    </dataValidation>
    <dataValidation type="list" allowBlank="1" showInputMessage="1" showErrorMessage="1" sqref="AO36:AO38 AK14:AK15 AK32 AK34:AK35">
      <formula1>"Directamente,No disminuye"</formula1>
    </dataValidation>
    <dataValidation type="list" allowBlank="1" showInputMessage="1" showErrorMessage="1" sqref="Q36:Q38 M14:M35">
      <formula1>"Asignado,No asignado"</formula1>
    </dataValidation>
    <dataValidation type="list" allowBlank="1" showInputMessage="1" showErrorMessage="1" sqref="S36:S38 O14:O35">
      <formula1>"Adecuado,Inadecuado"</formula1>
    </dataValidation>
    <dataValidation type="list" allowBlank="1" showInputMessage="1" showErrorMessage="1" sqref="U36:U38 Q14:Q35">
      <formula1>"Oportuna,Inoportuna"</formula1>
    </dataValidation>
    <dataValidation type="list" allowBlank="1" showInputMessage="1" showErrorMessage="1" sqref="W36:W38 S14:S35">
      <formula1>"Prevenir,Detectar,No es un control"</formula1>
    </dataValidation>
    <dataValidation type="list" allowBlank="1" showInputMessage="1" showErrorMessage="1" sqref="Y36:Y38 U14:U35">
      <formula1>"Confiable,No confiable"</formula1>
    </dataValidation>
    <dataValidation type="list" allowBlank="1" showInputMessage="1" showErrorMessage="1" sqref="AA36:AA38 W14:W35">
      <formula1>"Se investigan y resuelven oportunamente,No se investigan y no se resuelven oportunamente"</formula1>
    </dataValidation>
    <dataValidation type="list" allowBlank="1" showInputMessage="1" showErrorMessage="1" sqref="AC36:AC38 Y14:Y35">
      <formula1>"Completa,Incompleta,No existe"</formula1>
    </dataValidation>
  </dataValidations>
  <printOptions horizontalCentered="1" verticalCentered="1"/>
  <pageMargins left="0.31496062992125984" right="0.31496062992125984" top="0.74803149606299213" bottom="0.74803149606299213" header="0.31496062992125984" footer="0.31496062992125984"/>
  <pageSetup paperSize="256" scale="28" orientation="landscape" horizontalDpi="4294967295" verticalDpi="4294967295" r:id="rId1"/>
  <headerFooter>
    <oddFooter>&amp;R&amp;"Arial,Normal"&amp;72&amp;K02-008COPIA CONTROLADA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controles_Haga_clic_en">
                <anchor moveWithCells="1" sizeWithCells="1">
                  <from>
                    <xdr:col>10</xdr:col>
                    <xdr:colOff>323850</xdr:colOff>
                    <xdr:row>9</xdr:row>
                    <xdr:rowOff>142875</xdr:rowOff>
                  </from>
                  <to>
                    <xdr:col>11</xdr:col>
                    <xdr:colOff>1390650</xdr:colOff>
                    <xdr:row>10</xdr:row>
                    <xdr:rowOff>219075</xdr:rowOff>
                  </to>
                </anchor>
              </controlPr>
            </control>
          </mc:Choice>
        </mc:AlternateContent>
        <mc:AlternateContent xmlns:mc="http://schemas.openxmlformats.org/markup-compatibility/2006">
          <mc:Choice Requires="x14">
            <control shapeId="11266" r:id="rId5" name="Button 2">
              <controlPr defaultSize="0" print="0" autoFill="0" autoPict="0" macro="[0]!Causas_Haga_clic_en">
                <anchor moveWithCells="1" sizeWithCells="1">
                  <from>
                    <xdr:col>5</xdr:col>
                    <xdr:colOff>285750</xdr:colOff>
                    <xdr:row>11</xdr:row>
                    <xdr:rowOff>123825</xdr:rowOff>
                  </from>
                  <to>
                    <xdr:col>5</xdr:col>
                    <xdr:colOff>1552575</xdr:colOff>
                    <xdr:row>12</xdr:row>
                    <xdr:rowOff>85725</xdr:rowOff>
                  </to>
                </anchor>
              </controlPr>
            </control>
          </mc:Choice>
        </mc:AlternateContent>
        <mc:AlternateContent xmlns:mc="http://schemas.openxmlformats.org/markup-compatibility/2006">
          <mc:Choice Requires="x14">
            <control shapeId="11267" r:id="rId6" name="Button 3">
              <controlPr defaultSize="0" print="0" autoFill="0" autoPict="0" macro="[0]!EliminarCausa_Haga_clic_en">
                <anchor moveWithCells="1" sizeWithCells="1">
                  <from>
                    <xdr:col>5</xdr:col>
                    <xdr:colOff>285750</xdr:colOff>
                    <xdr:row>12</xdr:row>
                    <xdr:rowOff>142875</xdr:rowOff>
                  </from>
                  <to>
                    <xdr:col>5</xdr:col>
                    <xdr:colOff>1533525</xdr:colOff>
                    <xdr:row>12</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14:formula1>
            <xm:f>[3]PARAMETROS!#REF!</xm:f>
          </x14:formula1>
          <xm:sqref>AS32 K33 E32 A32:C32 H32:I32</xm:sqref>
        </x14:dataValidation>
        <x14:dataValidation type="list" allowBlank="1" showInputMessage="1">
          <x14:formula1>
            <xm:f>[3]PARAMETROS!#REF!</xm:f>
          </x14:formula1>
          <xm:sqref>K32</xm:sqref>
        </x14:dataValidation>
        <x14:dataValidation type="list" allowBlank="1" showInputMessage="1">
          <x14:formula1>
            <xm:f>[4]PARAMETROS!#REF!</xm:f>
          </x14:formula1>
          <xm:sqref>K16:K31</xm:sqref>
        </x14:dataValidation>
        <x14:dataValidation type="list" allowBlank="1" showInputMessage="1" showErrorMessage="1">
          <x14:formula1>
            <xm:f>[4]PARAMETROS!#REF!</xm:f>
          </x14:formula1>
          <xm:sqref>H16:I31 E16:E31 AS16:AS31 B16:C31 A16</xm:sqref>
        </x14:dataValidation>
        <x14:dataValidation type="list" allowBlank="1" showInputMessage="1" showErrorMessage="1">
          <x14:formula1>
            <xm:f>[2]PARAMETROS!#REF!</xm:f>
          </x14:formula1>
          <xm:sqref>H14:I14 AS14 E14 A14:A15 B14:C14</xm:sqref>
        </x14:dataValidation>
        <x14:dataValidation type="list" allowBlank="1" showInputMessage="1">
          <x14:formula1>
            <xm:f>[2]PARAMETROS!#REF!</xm:f>
          </x14:formula1>
          <xm:sqref>K14</xm:sqref>
        </x14:dataValidation>
        <x14:dataValidation type="list" allowBlank="1" showInputMessage="1" showErrorMessage="1">
          <x14:formula1>
            <xm:f>[5]PARAMETROS!#REF!</xm:f>
          </x14:formula1>
          <xm:sqref>H15:I15 E15 B15:C15 AS15</xm:sqref>
        </x14:dataValidation>
        <x14:dataValidation type="list" allowBlank="1" showInputMessage="1">
          <x14:formula1>
            <xm:f>[5]PARAMETROS!#REF!</xm:f>
          </x14:formula1>
          <xm:sqref>K15</xm:sqref>
        </x14:dataValidation>
        <x14:dataValidation type="list" allowBlank="1" showInputMessage="1">
          <x14:formula1>
            <xm:f>[6]PARAMETROS!#REF!</xm:f>
          </x14:formula1>
          <xm:sqref>K34:K35</xm:sqref>
        </x14:dataValidation>
        <x14:dataValidation type="list" allowBlank="1" showInputMessage="1" showErrorMessage="1">
          <x14:formula1>
            <xm:f>[6]PARAMETROS!#REF!</xm:f>
          </x14:formula1>
          <xm:sqref>H34:I35 AS34:AS35 A34:C35 E34:E35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opLeftCell="A12" zoomScale="80" zoomScaleNormal="86" zoomScaleSheetLayoutView="100" workbookViewId="0">
      <selection activeCell="A15" sqref="A15:D15"/>
    </sheetView>
  </sheetViews>
  <sheetFormatPr baseColWidth="10" defaultColWidth="11.42578125" defaultRowHeight="14.25" x14ac:dyDescent="0.2"/>
  <cols>
    <col min="1" max="1" width="13" style="1" customWidth="1"/>
    <col min="2" max="2" width="17.5703125" style="1" customWidth="1"/>
    <col min="3" max="3" width="5.85546875" style="1" customWidth="1"/>
    <col min="4" max="4" width="21.140625" style="1" customWidth="1"/>
    <col min="5" max="5" width="15" style="1" customWidth="1"/>
    <col min="6" max="6" width="25.7109375" style="1" customWidth="1"/>
    <col min="7" max="7" width="32.85546875" style="1" customWidth="1"/>
    <col min="8" max="8" width="14.28515625" style="1" customWidth="1"/>
    <col min="9" max="9" width="14.140625" style="1" customWidth="1"/>
    <col min="10" max="10" width="72.42578125" style="4" customWidth="1"/>
    <col min="11" max="11" width="18.5703125" style="1" customWidth="1"/>
    <col min="12" max="12" width="103.140625" style="1" customWidth="1"/>
    <col min="13" max="13" width="23.5703125" style="42" customWidth="1"/>
    <col min="14" max="14" width="45.42578125" style="1" customWidth="1"/>
    <col min="15" max="15" width="16.28515625" style="1" customWidth="1"/>
    <col min="16" max="17" width="11.42578125" style="1"/>
    <col min="18" max="18" width="27.28515625" style="1" customWidth="1"/>
    <col min="19" max="16384" width="11.42578125" style="1"/>
  </cols>
  <sheetData>
    <row r="1" spans="1:22" ht="36.75" customHeight="1" x14ac:dyDescent="0.2">
      <c r="A1" s="264"/>
      <c r="B1" s="267" t="s">
        <v>37</v>
      </c>
      <c r="C1" s="267"/>
      <c r="D1" s="267"/>
      <c r="E1" s="267"/>
      <c r="F1" s="267"/>
      <c r="G1" s="267"/>
      <c r="H1" s="267"/>
      <c r="I1" s="267"/>
      <c r="J1" s="267"/>
      <c r="K1" s="267"/>
      <c r="L1" s="227" t="s">
        <v>24</v>
      </c>
      <c r="M1" s="227"/>
      <c r="N1" s="227"/>
      <c r="O1" s="228"/>
    </row>
    <row r="2" spans="1:22" ht="37.5" customHeight="1" x14ac:dyDescent="0.2">
      <c r="A2" s="265"/>
      <c r="B2" s="268"/>
      <c r="C2" s="268"/>
      <c r="D2" s="268"/>
      <c r="E2" s="268"/>
      <c r="F2" s="268"/>
      <c r="G2" s="268"/>
      <c r="H2" s="268"/>
      <c r="I2" s="268"/>
      <c r="J2" s="268"/>
      <c r="K2" s="268"/>
      <c r="L2" s="229" t="s">
        <v>27</v>
      </c>
      <c r="M2" s="229"/>
      <c r="N2" s="229"/>
      <c r="O2" s="230"/>
    </row>
    <row r="3" spans="1:22" ht="26.25" customHeight="1" x14ac:dyDescent="0.2">
      <c r="A3" s="266"/>
      <c r="B3" s="269"/>
      <c r="C3" s="269"/>
      <c r="D3" s="269"/>
      <c r="E3" s="269"/>
      <c r="F3" s="269"/>
      <c r="G3" s="269"/>
      <c r="H3" s="269"/>
      <c r="I3" s="269"/>
      <c r="J3" s="269"/>
      <c r="K3" s="269"/>
      <c r="L3" s="270" t="s">
        <v>20</v>
      </c>
      <c r="M3" s="270"/>
      <c r="N3" s="270"/>
      <c r="O3" s="271"/>
    </row>
    <row r="4" spans="1:22" s="3" customFormat="1" ht="30" customHeight="1" x14ac:dyDescent="0.2">
      <c r="A4" s="244" t="s">
        <v>4</v>
      </c>
      <c r="B4" s="260" t="s">
        <v>5</v>
      </c>
      <c r="C4" s="255" t="s">
        <v>0</v>
      </c>
      <c r="D4" s="255"/>
      <c r="E4" s="255"/>
      <c r="F4" s="255"/>
      <c r="G4" s="255"/>
      <c r="H4" s="255"/>
      <c r="I4" s="255"/>
      <c r="J4" s="258" t="s">
        <v>1</v>
      </c>
      <c r="K4" s="258"/>
      <c r="L4" s="242" t="s">
        <v>2</v>
      </c>
      <c r="M4" s="242"/>
      <c r="N4" s="242"/>
      <c r="O4" s="252"/>
    </row>
    <row r="5" spans="1:22" s="3" customFormat="1" ht="27.75" customHeight="1" x14ac:dyDescent="0.2">
      <c r="A5" s="245"/>
      <c r="B5" s="261"/>
      <c r="C5" s="255" t="s">
        <v>34</v>
      </c>
      <c r="D5" s="255"/>
      <c r="E5" s="255" t="s">
        <v>9</v>
      </c>
      <c r="F5" s="255" t="s">
        <v>10</v>
      </c>
      <c r="G5" s="255" t="s">
        <v>11</v>
      </c>
      <c r="H5" s="255" t="s">
        <v>12</v>
      </c>
      <c r="I5" s="255"/>
      <c r="J5" s="258" t="s">
        <v>15</v>
      </c>
      <c r="K5" s="258" t="s">
        <v>16</v>
      </c>
      <c r="L5" s="242" t="s">
        <v>17</v>
      </c>
      <c r="M5" s="242" t="s">
        <v>26</v>
      </c>
      <c r="N5" s="242" t="s">
        <v>18</v>
      </c>
      <c r="O5" s="252" t="s">
        <v>19</v>
      </c>
    </row>
    <row r="6" spans="1:22" s="3" customFormat="1" ht="57.75" customHeight="1" thickBot="1" x14ac:dyDescent="0.25">
      <c r="A6" s="246"/>
      <c r="B6" s="262"/>
      <c r="C6" s="44" t="s">
        <v>35</v>
      </c>
      <c r="D6" s="44" t="s">
        <v>44</v>
      </c>
      <c r="E6" s="256"/>
      <c r="F6" s="256"/>
      <c r="G6" s="257"/>
      <c r="H6" s="44" t="s">
        <v>105</v>
      </c>
      <c r="I6" s="44" t="s">
        <v>106</v>
      </c>
      <c r="J6" s="259"/>
      <c r="K6" s="259"/>
      <c r="L6" s="243"/>
      <c r="M6" s="243"/>
      <c r="N6" s="243"/>
      <c r="O6" s="253"/>
    </row>
    <row r="7" spans="1:22" s="3" customFormat="1" ht="318.75" customHeight="1" thickBot="1" x14ac:dyDescent="0.25">
      <c r="A7" s="247" t="s">
        <v>48</v>
      </c>
      <c r="B7" s="273" t="s">
        <v>134</v>
      </c>
      <c r="C7" s="108" t="s">
        <v>49</v>
      </c>
      <c r="D7" s="109" t="s">
        <v>50</v>
      </c>
      <c r="E7" s="109" t="s">
        <v>104</v>
      </c>
      <c r="F7" s="109" t="s">
        <v>51</v>
      </c>
      <c r="G7" s="109" t="s">
        <v>102</v>
      </c>
      <c r="H7" s="110">
        <v>43831</v>
      </c>
      <c r="I7" s="110">
        <v>44196</v>
      </c>
      <c r="J7" s="111" t="s">
        <v>311</v>
      </c>
      <c r="K7" s="112">
        <f>1/1</f>
        <v>1</v>
      </c>
      <c r="L7" s="111" t="s">
        <v>333</v>
      </c>
      <c r="M7" s="113" t="s">
        <v>301</v>
      </c>
      <c r="N7" s="109" t="s">
        <v>334</v>
      </c>
      <c r="O7" s="114" t="s">
        <v>299</v>
      </c>
      <c r="P7" s="6"/>
      <c r="Q7" s="6"/>
      <c r="R7" s="6"/>
      <c r="S7" s="6"/>
      <c r="T7" s="6"/>
      <c r="U7" s="6"/>
    </row>
    <row r="8" spans="1:22" s="3" customFormat="1" ht="249.95" customHeight="1" thickBot="1" x14ac:dyDescent="0.25">
      <c r="A8" s="248"/>
      <c r="B8" s="274"/>
      <c r="C8" s="115" t="s">
        <v>52</v>
      </c>
      <c r="D8" s="116" t="s">
        <v>53</v>
      </c>
      <c r="E8" s="116" t="s">
        <v>54</v>
      </c>
      <c r="F8" s="116" t="s">
        <v>55</v>
      </c>
      <c r="G8" s="116" t="s">
        <v>103</v>
      </c>
      <c r="H8" s="117">
        <v>43831</v>
      </c>
      <c r="I8" s="117">
        <v>44196</v>
      </c>
      <c r="J8" s="118" t="s">
        <v>312</v>
      </c>
      <c r="K8" s="119">
        <f>AVERAGE(K10:K11)</f>
        <v>0.26606060606060605</v>
      </c>
      <c r="L8" s="118" t="s">
        <v>335</v>
      </c>
      <c r="M8" s="113" t="s">
        <v>301</v>
      </c>
      <c r="N8" s="120"/>
      <c r="O8" s="114" t="s">
        <v>299</v>
      </c>
      <c r="P8" s="6"/>
      <c r="Q8" s="6"/>
      <c r="R8" s="6"/>
      <c r="S8" s="6"/>
      <c r="T8" s="6"/>
      <c r="U8" s="6"/>
    </row>
    <row r="9" spans="1:22" s="3" customFormat="1" ht="174" customHeight="1" thickBot="1" x14ac:dyDescent="0.25">
      <c r="A9" s="248"/>
      <c r="B9" s="121" t="s">
        <v>135</v>
      </c>
      <c r="C9" s="115" t="s">
        <v>123</v>
      </c>
      <c r="D9" s="122" t="s">
        <v>83</v>
      </c>
      <c r="E9" s="122" t="s">
        <v>84</v>
      </c>
      <c r="F9" s="122" t="s">
        <v>85</v>
      </c>
      <c r="G9" s="123" t="s">
        <v>86</v>
      </c>
      <c r="H9" s="124">
        <v>43831</v>
      </c>
      <c r="I9" s="124">
        <v>44196</v>
      </c>
      <c r="J9" s="125" t="s">
        <v>313</v>
      </c>
      <c r="K9" s="36">
        <v>1</v>
      </c>
      <c r="L9" s="126" t="s">
        <v>336</v>
      </c>
      <c r="M9" s="113" t="s">
        <v>301</v>
      </c>
      <c r="N9" s="126" t="s">
        <v>309</v>
      </c>
      <c r="O9" s="114" t="s">
        <v>299</v>
      </c>
      <c r="P9" s="6"/>
      <c r="Q9" s="6"/>
      <c r="R9" s="6"/>
      <c r="S9" s="127"/>
      <c r="T9" s="6"/>
      <c r="U9" s="6"/>
      <c r="V9" s="35"/>
    </row>
    <row r="10" spans="1:22" s="3" customFormat="1" ht="201.75" customHeight="1" thickBot="1" x14ac:dyDescent="0.25">
      <c r="A10" s="248"/>
      <c r="B10" s="254" t="s">
        <v>136</v>
      </c>
      <c r="C10" s="115" t="s">
        <v>56</v>
      </c>
      <c r="D10" s="116" t="s">
        <v>58</v>
      </c>
      <c r="E10" s="128">
        <v>150</v>
      </c>
      <c r="F10" s="129" t="s">
        <v>59</v>
      </c>
      <c r="G10" s="116" t="s">
        <v>60</v>
      </c>
      <c r="H10" s="117">
        <v>43831</v>
      </c>
      <c r="I10" s="117">
        <v>44196</v>
      </c>
      <c r="J10" s="118" t="s">
        <v>314</v>
      </c>
      <c r="K10" s="130">
        <f>61/150</f>
        <v>0.40666666666666668</v>
      </c>
      <c r="L10" s="118" t="s">
        <v>338</v>
      </c>
      <c r="M10" s="113" t="s">
        <v>301</v>
      </c>
      <c r="N10" s="131"/>
      <c r="O10" s="114" t="s">
        <v>299</v>
      </c>
      <c r="P10" s="6"/>
      <c r="Q10" s="6"/>
      <c r="R10" s="6"/>
      <c r="S10" s="6"/>
      <c r="T10" s="6"/>
      <c r="U10" s="6"/>
    </row>
    <row r="11" spans="1:22" s="3" customFormat="1" ht="230.45" customHeight="1" thickBot="1" x14ac:dyDescent="0.25">
      <c r="A11" s="248"/>
      <c r="B11" s="254"/>
      <c r="C11" s="115" t="s">
        <v>57</v>
      </c>
      <c r="D11" s="116" t="s">
        <v>61</v>
      </c>
      <c r="E11" s="128">
        <v>550</v>
      </c>
      <c r="F11" s="129" t="s">
        <v>62</v>
      </c>
      <c r="G11" s="116" t="s">
        <v>60</v>
      </c>
      <c r="H11" s="117">
        <v>43831</v>
      </c>
      <c r="I11" s="117">
        <v>44196</v>
      </c>
      <c r="J11" s="118" t="s">
        <v>337</v>
      </c>
      <c r="K11" s="119">
        <f>69/550</f>
        <v>0.12545454545454546</v>
      </c>
      <c r="L11" s="116" t="s">
        <v>339</v>
      </c>
      <c r="M11" s="113" t="s">
        <v>301</v>
      </c>
      <c r="N11" s="131"/>
      <c r="O11" s="114" t="s">
        <v>299</v>
      </c>
      <c r="P11" s="6"/>
      <c r="Q11" s="6"/>
      <c r="R11" s="6"/>
      <c r="S11" s="6"/>
      <c r="T11" s="6"/>
      <c r="U11" s="6"/>
    </row>
    <row r="12" spans="1:22" s="3" customFormat="1" ht="161.1" customHeight="1" x14ac:dyDescent="0.2">
      <c r="A12" s="248"/>
      <c r="B12" s="128" t="s">
        <v>137</v>
      </c>
      <c r="C12" s="132" t="s">
        <v>127</v>
      </c>
      <c r="D12" s="116" t="s">
        <v>63</v>
      </c>
      <c r="E12" s="128">
        <v>20</v>
      </c>
      <c r="F12" s="129" t="s">
        <v>64</v>
      </c>
      <c r="G12" s="116" t="s">
        <v>65</v>
      </c>
      <c r="H12" s="117">
        <v>43831</v>
      </c>
      <c r="I12" s="117">
        <v>44196</v>
      </c>
      <c r="J12" s="118" t="s">
        <v>315</v>
      </c>
      <c r="K12" s="119">
        <f>20/20</f>
        <v>1</v>
      </c>
      <c r="L12" s="118" t="s">
        <v>340</v>
      </c>
      <c r="M12" s="113" t="s">
        <v>301</v>
      </c>
      <c r="N12" s="118" t="s">
        <v>308</v>
      </c>
      <c r="O12" s="114" t="s">
        <v>299</v>
      </c>
      <c r="P12" s="6"/>
      <c r="Q12" s="6"/>
      <c r="R12" s="6"/>
      <c r="S12" s="6"/>
      <c r="T12" s="6"/>
      <c r="U12" s="6"/>
    </row>
    <row r="13" spans="1:22" s="3" customFormat="1" ht="12.75" x14ac:dyDescent="0.2">
      <c r="A13" s="249"/>
      <c r="B13" s="250"/>
      <c r="C13" s="250"/>
      <c r="D13" s="250"/>
      <c r="E13" s="250"/>
      <c r="F13" s="250"/>
      <c r="G13" s="250"/>
      <c r="H13" s="250"/>
      <c r="I13" s="250"/>
      <c r="J13" s="250"/>
      <c r="K13" s="250"/>
      <c r="L13" s="250"/>
      <c r="M13" s="250"/>
      <c r="N13" s="250"/>
      <c r="O13" s="251"/>
      <c r="P13" s="6"/>
      <c r="Q13" s="6"/>
      <c r="R13" s="6"/>
      <c r="S13" s="6"/>
      <c r="T13" s="6"/>
      <c r="U13" s="6"/>
    </row>
    <row r="14" spans="1:22" s="35" customFormat="1" ht="12.75" x14ac:dyDescent="0.2">
      <c r="A14" s="263" t="s">
        <v>68</v>
      </c>
      <c r="B14" s="263"/>
      <c r="C14" s="263"/>
      <c r="D14" s="263"/>
      <c r="E14" s="133">
        <v>43858</v>
      </c>
      <c r="F14" s="134"/>
      <c r="G14" s="134"/>
      <c r="H14" s="134"/>
      <c r="I14" s="134"/>
      <c r="J14" s="134"/>
      <c r="K14" s="134"/>
      <c r="L14" s="134"/>
      <c r="M14" s="135"/>
      <c r="N14" s="134"/>
      <c r="O14" s="134"/>
      <c r="P14" s="127"/>
      <c r="Q14" s="127"/>
      <c r="R14" s="127"/>
      <c r="S14" s="127"/>
      <c r="T14" s="127"/>
      <c r="U14" s="127"/>
    </row>
    <row r="15" spans="1:22" s="35" customFormat="1" ht="12.75" x14ac:dyDescent="0.2">
      <c r="A15" s="263" t="s">
        <v>69</v>
      </c>
      <c r="B15" s="263"/>
      <c r="C15" s="263"/>
      <c r="D15" s="263"/>
      <c r="E15" s="133">
        <v>43951</v>
      </c>
      <c r="F15" s="134"/>
      <c r="G15" s="134"/>
      <c r="H15" s="134"/>
      <c r="I15" s="134"/>
      <c r="J15" s="134"/>
      <c r="K15" s="134"/>
      <c r="L15" s="134"/>
      <c r="M15" s="135"/>
      <c r="N15" s="134"/>
      <c r="O15" s="134"/>
      <c r="P15" s="127"/>
      <c r="Q15" s="127"/>
      <c r="R15" s="127"/>
      <c r="S15" s="127"/>
      <c r="T15" s="127"/>
      <c r="U15" s="127"/>
    </row>
    <row r="16" spans="1:22" s="2" customFormat="1" ht="15" x14ac:dyDescent="0.25">
      <c r="A16" s="272" t="s">
        <v>29</v>
      </c>
      <c r="B16" s="272"/>
      <c r="C16" s="272"/>
      <c r="D16" s="272"/>
      <c r="E16" s="136">
        <v>43964</v>
      </c>
      <c r="F16" s="137"/>
      <c r="G16" s="137"/>
      <c r="H16" s="137"/>
      <c r="I16" s="137"/>
      <c r="J16" s="137"/>
      <c r="K16" s="137"/>
      <c r="L16" s="137"/>
      <c r="M16" s="138"/>
      <c r="N16" s="137"/>
      <c r="O16" s="137"/>
      <c r="P16" s="139"/>
      <c r="Q16" s="139"/>
      <c r="R16" s="139"/>
      <c r="S16" s="139"/>
      <c r="T16" s="139"/>
      <c r="U16" s="139"/>
    </row>
    <row r="17" spans="1:15" ht="15.75" thickBot="1" x14ac:dyDescent="0.3">
      <c r="A17" s="239"/>
      <c r="B17" s="240"/>
      <c r="C17" s="240"/>
      <c r="D17" s="240"/>
      <c r="E17" s="240"/>
      <c r="F17" s="240"/>
      <c r="G17" s="240"/>
      <c r="H17" s="240"/>
      <c r="I17" s="240"/>
      <c r="J17" s="240"/>
      <c r="K17" s="240"/>
      <c r="L17" s="240"/>
      <c r="M17" s="240"/>
      <c r="N17" s="240"/>
      <c r="O17" s="241"/>
    </row>
  </sheetData>
  <mergeCells count="29">
    <mergeCell ref="A16:D16"/>
    <mergeCell ref="B7:B8"/>
    <mergeCell ref="K5:K6"/>
    <mergeCell ref="C4:I4"/>
    <mergeCell ref="J4:K4"/>
    <mergeCell ref="L4:O4"/>
    <mergeCell ref="A14:D14"/>
    <mergeCell ref="A15:D15"/>
    <mergeCell ref="A1:A3"/>
    <mergeCell ref="B1:K3"/>
    <mergeCell ref="L1:O1"/>
    <mergeCell ref="L2:O2"/>
    <mergeCell ref="L3:O3"/>
    <mergeCell ref="A17:O17"/>
    <mergeCell ref="M5:M6"/>
    <mergeCell ref="A4:A6"/>
    <mergeCell ref="A7:A12"/>
    <mergeCell ref="A13:O13"/>
    <mergeCell ref="N5:N6"/>
    <mergeCell ref="O5:O6"/>
    <mergeCell ref="B10:B11"/>
    <mergeCell ref="C5:D5"/>
    <mergeCell ref="E5:E6"/>
    <mergeCell ref="F5:F6"/>
    <mergeCell ref="G5:G6"/>
    <mergeCell ref="H5:I5"/>
    <mergeCell ref="L5:L6"/>
    <mergeCell ref="J5:J6"/>
    <mergeCell ref="B4:B6"/>
  </mergeCells>
  <printOptions horizontalCentered="1"/>
  <pageMargins left="0.23622047244094491" right="0.23622047244094491" top="0.74803149606299213" bottom="0.74803149606299213" header="0.31496062992125984" footer="0.31496062992125984"/>
  <pageSetup scale="85"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K13" zoomScale="96" zoomScaleNormal="96" zoomScaleSheetLayoutView="100" workbookViewId="0">
      <selection activeCell="M15" sqref="M15"/>
    </sheetView>
  </sheetViews>
  <sheetFormatPr baseColWidth="10" defaultRowHeight="15" x14ac:dyDescent="0.25"/>
  <cols>
    <col min="1" max="1" width="15" customWidth="1"/>
    <col min="2" max="2" width="14.42578125" customWidth="1"/>
    <col min="3" max="3" width="7.7109375" customWidth="1"/>
    <col min="4" max="4" width="30" customWidth="1"/>
    <col min="5" max="5" width="22.28515625" customWidth="1"/>
    <col min="6" max="6" width="33" customWidth="1"/>
    <col min="7" max="7" width="24" customWidth="1"/>
    <col min="8" max="8" width="14" customWidth="1"/>
    <col min="9" max="9" width="13.140625" customWidth="1"/>
    <col min="10" max="10" width="52.5703125" style="5" customWidth="1"/>
    <col min="11" max="11" width="20.5703125" customWidth="1"/>
    <col min="12" max="12" width="62.85546875" customWidth="1"/>
    <col min="13" max="13" width="21.28515625" customWidth="1"/>
    <col min="14" max="14" width="32.42578125" customWidth="1"/>
    <col min="15" max="15" width="24.85546875" style="41" customWidth="1"/>
  </cols>
  <sheetData>
    <row r="1" spans="1:17" ht="30.75" customHeight="1" x14ac:dyDescent="0.25">
      <c r="A1" s="275"/>
      <c r="B1" s="278" t="s">
        <v>37</v>
      </c>
      <c r="C1" s="278"/>
      <c r="D1" s="278"/>
      <c r="E1" s="278"/>
      <c r="F1" s="278"/>
      <c r="G1" s="278"/>
      <c r="H1" s="278"/>
      <c r="I1" s="278"/>
      <c r="J1" s="278"/>
      <c r="K1" s="278"/>
      <c r="L1" s="227" t="s">
        <v>24</v>
      </c>
      <c r="M1" s="227"/>
      <c r="N1" s="227"/>
      <c r="O1" s="228"/>
    </row>
    <row r="2" spans="1:17" ht="33" customHeight="1" x14ac:dyDescent="0.25">
      <c r="A2" s="276"/>
      <c r="B2" s="279"/>
      <c r="C2" s="279"/>
      <c r="D2" s="279"/>
      <c r="E2" s="279"/>
      <c r="F2" s="279"/>
      <c r="G2" s="279"/>
      <c r="H2" s="279"/>
      <c r="I2" s="279"/>
      <c r="J2" s="279"/>
      <c r="K2" s="279"/>
      <c r="L2" s="229" t="s">
        <v>27</v>
      </c>
      <c r="M2" s="229"/>
      <c r="N2" s="229"/>
      <c r="O2" s="230"/>
    </row>
    <row r="3" spans="1:17" ht="27" customHeight="1" x14ac:dyDescent="0.25">
      <c r="A3" s="277"/>
      <c r="B3" s="280"/>
      <c r="C3" s="280"/>
      <c r="D3" s="280"/>
      <c r="E3" s="280"/>
      <c r="F3" s="280"/>
      <c r="G3" s="280"/>
      <c r="H3" s="280"/>
      <c r="I3" s="280"/>
      <c r="J3" s="280"/>
      <c r="K3" s="280"/>
      <c r="L3" s="270" t="s">
        <v>21</v>
      </c>
      <c r="M3" s="270"/>
      <c r="N3" s="270"/>
      <c r="O3" s="271"/>
    </row>
    <row r="4" spans="1:17" s="3" customFormat="1" ht="42.75" customHeight="1" x14ac:dyDescent="0.2">
      <c r="A4" s="244" t="s">
        <v>4</v>
      </c>
      <c r="B4" s="260" t="s">
        <v>5</v>
      </c>
      <c r="C4" s="255" t="s">
        <v>0</v>
      </c>
      <c r="D4" s="255"/>
      <c r="E4" s="255"/>
      <c r="F4" s="255"/>
      <c r="G4" s="255"/>
      <c r="H4" s="255"/>
      <c r="I4" s="255"/>
      <c r="J4" s="258" t="s">
        <v>1</v>
      </c>
      <c r="K4" s="258"/>
      <c r="L4" s="242" t="s">
        <v>2</v>
      </c>
      <c r="M4" s="242"/>
      <c r="N4" s="242"/>
      <c r="O4" s="252"/>
    </row>
    <row r="5" spans="1:17" s="3" customFormat="1" ht="38.25" customHeight="1" x14ac:dyDescent="0.2">
      <c r="A5" s="245"/>
      <c r="B5" s="261"/>
      <c r="C5" s="255" t="s">
        <v>34</v>
      </c>
      <c r="D5" s="255"/>
      <c r="E5" s="255" t="s">
        <v>9</v>
      </c>
      <c r="F5" s="255" t="s">
        <v>10</v>
      </c>
      <c r="G5" s="255" t="s">
        <v>11</v>
      </c>
      <c r="H5" s="255" t="s">
        <v>12</v>
      </c>
      <c r="I5" s="255"/>
      <c r="J5" s="258" t="s">
        <v>15</v>
      </c>
      <c r="K5" s="258" t="s">
        <v>16</v>
      </c>
      <c r="L5" s="242" t="s">
        <v>17</v>
      </c>
      <c r="M5" s="242" t="s">
        <v>26</v>
      </c>
      <c r="N5" s="242" t="s">
        <v>18</v>
      </c>
      <c r="O5" s="252" t="s">
        <v>19</v>
      </c>
    </row>
    <row r="6" spans="1:17" s="3" customFormat="1" ht="51.75" thickBot="1" x14ac:dyDescent="0.25">
      <c r="A6" s="246"/>
      <c r="B6" s="262"/>
      <c r="C6" s="44" t="s">
        <v>35</v>
      </c>
      <c r="D6" s="44" t="s">
        <v>44</v>
      </c>
      <c r="E6" s="256"/>
      <c r="F6" s="256"/>
      <c r="G6" s="257"/>
      <c r="H6" s="44" t="s">
        <v>105</v>
      </c>
      <c r="I6" s="44" t="s">
        <v>106</v>
      </c>
      <c r="J6" s="259"/>
      <c r="K6" s="259"/>
      <c r="L6" s="243"/>
      <c r="M6" s="243"/>
      <c r="N6" s="243"/>
      <c r="O6" s="253"/>
    </row>
    <row r="7" spans="1:17" s="3" customFormat="1" ht="185.25" customHeight="1" x14ac:dyDescent="0.2">
      <c r="A7" s="284" t="s">
        <v>138</v>
      </c>
      <c r="B7" s="140" t="s">
        <v>112</v>
      </c>
      <c r="C7" s="140" t="s">
        <v>116</v>
      </c>
      <c r="D7" s="109" t="s">
        <v>43</v>
      </c>
      <c r="E7" s="112">
        <v>1</v>
      </c>
      <c r="F7" s="109" t="s">
        <v>47</v>
      </c>
      <c r="G7" s="109" t="s">
        <v>30</v>
      </c>
      <c r="H7" s="110">
        <v>43832</v>
      </c>
      <c r="I7" s="110">
        <v>44196</v>
      </c>
      <c r="J7" s="109" t="s">
        <v>320</v>
      </c>
      <c r="K7" s="112">
        <v>0.5</v>
      </c>
      <c r="L7" s="141" t="s">
        <v>341</v>
      </c>
      <c r="M7" s="142" t="s">
        <v>301</v>
      </c>
      <c r="N7" s="9"/>
      <c r="O7" s="37" t="s">
        <v>299</v>
      </c>
    </row>
    <row r="8" spans="1:17" s="3" customFormat="1" ht="187.5" customHeight="1" x14ac:dyDescent="0.2">
      <c r="A8" s="285"/>
      <c r="B8" s="254" t="s">
        <v>113</v>
      </c>
      <c r="C8" s="128" t="s">
        <v>3</v>
      </c>
      <c r="D8" s="116" t="s">
        <v>125</v>
      </c>
      <c r="E8" s="128" t="s">
        <v>72</v>
      </c>
      <c r="F8" s="128" t="s">
        <v>124</v>
      </c>
      <c r="G8" s="128" t="s">
        <v>73</v>
      </c>
      <c r="H8" s="117">
        <v>43832</v>
      </c>
      <c r="I8" s="117">
        <v>44195</v>
      </c>
      <c r="J8" s="122" t="s">
        <v>330</v>
      </c>
      <c r="K8" s="119">
        <v>1</v>
      </c>
      <c r="L8" s="143" t="s">
        <v>342</v>
      </c>
      <c r="M8" s="144" t="s">
        <v>331</v>
      </c>
      <c r="N8" s="10"/>
      <c r="O8" s="58" t="s">
        <v>299</v>
      </c>
    </row>
    <row r="9" spans="1:17" s="3" customFormat="1" ht="324" customHeight="1" thickBot="1" x14ac:dyDescent="0.25">
      <c r="A9" s="285"/>
      <c r="B9" s="254"/>
      <c r="C9" s="128" t="s">
        <v>117</v>
      </c>
      <c r="D9" s="116" t="s">
        <v>126</v>
      </c>
      <c r="E9" s="116" t="s">
        <v>75</v>
      </c>
      <c r="F9" s="116" t="s">
        <v>109</v>
      </c>
      <c r="G9" s="116" t="s">
        <v>73</v>
      </c>
      <c r="H9" s="117">
        <v>43832</v>
      </c>
      <c r="I9" s="117">
        <v>44195</v>
      </c>
      <c r="J9" s="143" t="s">
        <v>332</v>
      </c>
      <c r="K9" s="119">
        <v>0.67</v>
      </c>
      <c r="L9" s="143" t="s">
        <v>343</v>
      </c>
      <c r="M9" s="144" t="s">
        <v>301</v>
      </c>
      <c r="N9" s="10"/>
      <c r="O9" s="58" t="s">
        <v>299</v>
      </c>
    </row>
    <row r="10" spans="1:17" s="3" customFormat="1" ht="120" customHeight="1" thickBot="1" x14ac:dyDescent="0.25">
      <c r="A10" s="285"/>
      <c r="B10" s="117" t="s">
        <v>114</v>
      </c>
      <c r="C10" s="128" t="s">
        <v>118</v>
      </c>
      <c r="D10" s="116" t="s">
        <v>133</v>
      </c>
      <c r="E10" s="119">
        <v>1</v>
      </c>
      <c r="F10" s="116" t="s">
        <v>42</v>
      </c>
      <c r="G10" s="116" t="s">
        <v>30</v>
      </c>
      <c r="H10" s="117">
        <v>43832</v>
      </c>
      <c r="I10" s="117">
        <v>44196</v>
      </c>
      <c r="J10" s="116" t="s">
        <v>316</v>
      </c>
      <c r="K10" s="119">
        <v>0</v>
      </c>
      <c r="L10" s="141" t="s">
        <v>344</v>
      </c>
      <c r="M10" s="142" t="s">
        <v>301</v>
      </c>
      <c r="N10" s="11"/>
      <c r="O10" s="38" t="s">
        <v>299</v>
      </c>
      <c r="Q10" s="7"/>
    </row>
    <row r="11" spans="1:17" s="3" customFormat="1" ht="198.6" customHeight="1" thickBot="1" x14ac:dyDescent="0.25">
      <c r="A11" s="285"/>
      <c r="B11" s="254" t="s">
        <v>115</v>
      </c>
      <c r="C11" s="128" t="s">
        <v>119</v>
      </c>
      <c r="D11" s="145" t="s">
        <v>66</v>
      </c>
      <c r="E11" s="119">
        <v>1</v>
      </c>
      <c r="F11" s="116" t="s">
        <v>107</v>
      </c>
      <c r="G11" s="128" t="s">
        <v>65</v>
      </c>
      <c r="H11" s="117">
        <v>43831</v>
      </c>
      <c r="I11" s="117">
        <v>44012</v>
      </c>
      <c r="J11" s="146" t="s">
        <v>317</v>
      </c>
      <c r="K11" s="119">
        <f>1/1</f>
        <v>1</v>
      </c>
      <c r="L11" s="147" t="s">
        <v>345</v>
      </c>
      <c r="M11" s="142" t="s">
        <v>301</v>
      </c>
      <c r="N11" s="146" t="s">
        <v>310</v>
      </c>
      <c r="O11" s="155" t="s">
        <v>299</v>
      </c>
      <c r="Q11" s="7"/>
    </row>
    <row r="12" spans="1:17" s="3" customFormat="1" ht="243" customHeight="1" thickBot="1" x14ac:dyDescent="0.25">
      <c r="A12" s="285"/>
      <c r="B12" s="286"/>
      <c r="C12" s="128" t="s">
        <v>71</v>
      </c>
      <c r="D12" s="145" t="s">
        <v>67</v>
      </c>
      <c r="E12" s="119">
        <v>1</v>
      </c>
      <c r="F12" s="116" t="s">
        <v>108</v>
      </c>
      <c r="G12" s="128" t="s">
        <v>65</v>
      </c>
      <c r="H12" s="117">
        <v>43831</v>
      </c>
      <c r="I12" s="117">
        <v>44012</v>
      </c>
      <c r="J12" s="146" t="s">
        <v>318</v>
      </c>
      <c r="K12" s="119">
        <f>1/1</f>
        <v>1</v>
      </c>
      <c r="L12" s="147" t="s">
        <v>346</v>
      </c>
      <c r="M12" s="142" t="s">
        <v>301</v>
      </c>
      <c r="N12" s="146" t="s">
        <v>310</v>
      </c>
      <c r="O12" s="155" t="s">
        <v>299</v>
      </c>
      <c r="Q12" s="7"/>
    </row>
    <row r="13" spans="1:17" s="3" customFormat="1" ht="166.5" customHeight="1" x14ac:dyDescent="0.2">
      <c r="A13" s="285"/>
      <c r="B13" s="286"/>
      <c r="C13" s="128" t="s">
        <v>74</v>
      </c>
      <c r="D13" s="145" t="s">
        <v>100</v>
      </c>
      <c r="E13" s="119">
        <v>1</v>
      </c>
      <c r="F13" s="116" t="s">
        <v>101</v>
      </c>
      <c r="G13" s="128" t="s">
        <v>99</v>
      </c>
      <c r="H13" s="117">
        <v>43831</v>
      </c>
      <c r="I13" s="117">
        <v>44012</v>
      </c>
      <c r="J13" s="146" t="s">
        <v>319</v>
      </c>
      <c r="K13" s="119">
        <f>1/1</f>
        <v>1</v>
      </c>
      <c r="L13" s="147" t="s">
        <v>351</v>
      </c>
      <c r="M13" s="142" t="s">
        <v>301</v>
      </c>
      <c r="N13" s="146" t="s">
        <v>310</v>
      </c>
      <c r="O13" s="155" t="s">
        <v>299</v>
      </c>
      <c r="Q13" s="7"/>
    </row>
    <row r="14" spans="1:17" s="35" customFormat="1" ht="15" customHeight="1" x14ac:dyDescent="0.2">
      <c r="A14" s="148"/>
      <c r="B14" s="148"/>
      <c r="C14" s="149"/>
      <c r="D14" s="150"/>
      <c r="E14" s="151"/>
      <c r="F14" s="150"/>
      <c r="G14" s="150"/>
      <c r="H14" s="152"/>
      <c r="I14" s="152"/>
      <c r="J14" s="150"/>
      <c r="K14" s="151"/>
      <c r="L14" s="150"/>
      <c r="M14" s="152"/>
      <c r="N14" s="30"/>
      <c r="O14" s="30"/>
    </row>
    <row r="15" spans="1:17" s="35" customFormat="1" ht="12.75" x14ac:dyDescent="0.2">
      <c r="A15" s="263" t="s">
        <v>68</v>
      </c>
      <c r="B15" s="263"/>
      <c r="C15" s="263"/>
      <c r="D15" s="263"/>
      <c r="E15" s="133">
        <v>43858</v>
      </c>
      <c r="F15" s="153"/>
      <c r="G15" s="153"/>
      <c r="H15" s="153"/>
      <c r="I15" s="153"/>
      <c r="J15" s="153"/>
      <c r="K15" s="153"/>
      <c r="L15" s="153"/>
      <c r="M15" s="153"/>
      <c r="N15" s="31"/>
      <c r="O15" s="39"/>
    </row>
    <row r="16" spans="1:17" s="35" customFormat="1" ht="12.75" x14ac:dyDescent="0.2">
      <c r="A16" s="263" t="s">
        <v>69</v>
      </c>
      <c r="B16" s="263"/>
      <c r="C16" s="263"/>
      <c r="D16" s="263"/>
      <c r="E16" s="133">
        <v>43951</v>
      </c>
      <c r="F16" s="154"/>
      <c r="G16" s="154"/>
      <c r="H16" s="154"/>
      <c r="I16" s="154"/>
      <c r="J16" s="154"/>
      <c r="K16" s="154"/>
      <c r="L16" s="154"/>
      <c r="M16" s="154"/>
      <c r="N16" s="32"/>
      <c r="O16" s="40"/>
    </row>
    <row r="17" spans="1:15" s="35" customFormat="1" ht="12.75" x14ac:dyDescent="0.2">
      <c r="A17" s="287" t="s">
        <v>29</v>
      </c>
      <c r="B17" s="287"/>
      <c r="C17" s="287"/>
      <c r="D17" s="287"/>
      <c r="E17" s="45">
        <v>43964</v>
      </c>
      <c r="F17" s="32"/>
      <c r="G17" s="32"/>
      <c r="H17" s="32"/>
      <c r="I17" s="32"/>
      <c r="J17" s="32"/>
      <c r="K17" s="32"/>
      <c r="L17" s="32"/>
      <c r="M17" s="32"/>
      <c r="N17" s="32"/>
      <c r="O17" s="40"/>
    </row>
    <row r="18" spans="1:15" s="3" customFormat="1" ht="13.5" thickBot="1" x14ac:dyDescent="0.25">
      <c r="A18" s="281"/>
      <c r="B18" s="282"/>
      <c r="C18" s="282"/>
      <c r="D18" s="282"/>
      <c r="E18" s="282"/>
      <c r="F18" s="282"/>
      <c r="G18" s="282"/>
      <c r="H18" s="282"/>
      <c r="I18" s="282"/>
      <c r="J18" s="282"/>
      <c r="K18" s="282"/>
      <c r="L18" s="282"/>
      <c r="M18" s="282"/>
      <c r="N18" s="282"/>
      <c r="O18" s="283"/>
    </row>
  </sheetData>
  <mergeCells count="28">
    <mergeCell ref="A18:O18"/>
    <mergeCell ref="A7:A13"/>
    <mergeCell ref="B8:B9"/>
    <mergeCell ref="B11:B13"/>
    <mergeCell ref="A15:D15"/>
    <mergeCell ref="A16:D16"/>
    <mergeCell ref="A17:D17"/>
    <mergeCell ref="K5:K6"/>
    <mergeCell ref="L5:L6"/>
    <mergeCell ref="M5:M6"/>
    <mergeCell ref="N5:N6"/>
    <mergeCell ref="O5:O6"/>
    <mergeCell ref="J5:J6"/>
    <mergeCell ref="A1:A3"/>
    <mergeCell ref="B1:K3"/>
    <mergeCell ref="L1:O1"/>
    <mergeCell ref="L2:O2"/>
    <mergeCell ref="L3:O3"/>
    <mergeCell ref="A4:A6"/>
    <mergeCell ref="B4:B6"/>
    <mergeCell ref="C4:I4"/>
    <mergeCell ref="J4:K4"/>
    <mergeCell ref="L4:O4"/>
    <mergeCell ref="C5:D5"/>
    <mergeCell ref="E5:E6"/>
    <mergeCell ref="F5:F6"/>
    <mergeCell ref="G5:G6"/>
    <mergeCell ref="H5:I5"/>
  </mergeCells>
  <printOptions horizontalCentered="1"/>
  <pageMargins left="0.23622047244094491" right="0.23622047244094491" top="0.74803149606299213" bottom="0.74803149606299213" header="0.31496062992125984" footer="0.31496062992125984"/>
  <pageSetup scale="75" fitToHeight="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I12" zoomScale="90" zoomScaleNormal="90" zoomScaleSheetLayoutView="100" workbookViewId="0">
      <selection activeCell="N12" sqref="N12"/>
    </sheetView>
  </sheetViews>
  <sheetFormatPr baseColWidth="10" defaultColWidth="11.42578125" defaultRowHeight="14.25" x14ac:dyDescent="0.2"/>
  <cols>
    <col min="1" max="1" width="18.28515625" style="1" customWidth="1"/>
    <col min="2" max="2" width="15.42578125" style="1" customWidth="1"/>
    <col min="3" max="3" width="5.85546875" style="1" customWidth="1"/>
    <col min="4" max="4" width="24.7109375" style="1" customWidth="1"/>
    <col min="5" max="5" width="22.5703125" style="1" customWidth="1"/>
    <col min="6" max="6" width="24.140625" style="1" customWidth="1"/>
    <col min="7" max="7" width="25" style="1" customWidth="1"/>
    <col min="8" max="8" width="12.42578125" style="1" customWidth="1"/>
    <col min="9" max="9" width="13" style="1" customWidth="1"/>
    <col min="10" max="10" width="72.28515625" style="1" customWidth="1"/>
    <col min="11" max="11" width="15.5703125" style="1" customWidth="1"/>
    <col min="12" max="12" width="57.140625" style="1" customWidth="1"/>
    <col min="13" max="13" width="21.7109375" style="1" customWidth="1"/>
    <col min="14" max="14" width="28.28515625" style="1" customWidth="1"/>
    <col min="15" max="15" width="38" style="1" customWidth="1"/>
    <col min="16" max="16384" width="11.42578125" style="1"/>
  </cols>
  <sheetData>
    <row r="1" spans="1:18" ht="29.25" customHeight="1" x14ac:dyDescent="0.2">
      <c r="A1" s="264"/>
      <c r="B1" s="267" t="s">
        <v>36</v>
      </c>
      <c r="C1" s="267"/>
      <c r="D1" s="267"/>
      <c r="E1" s="267"/>
      <c r="F1" s="267"/>
      <c r="G1" s="267"/>
      <c r="H1" s="267"/>
      <c r="I1" s="267"/>
      <c r="J1" s="267"/>
      <c r="K1" s="267"/>
      <c r="L1" s="227" t="s">
        <v>24</v>
      </c>
      <c r="M1" s="227"/>
      <c r="N1" s="227"/>
      <c r="O1" s="228"/>
    </row>
    <row r="2" spans="1:18" ht="40.5" customHeight="1" x14ac:dyDescent="0.2">
      <c r="A2" s="265"/>
      <c r="B2" s="268"/>
      <c r="C2" s="268"/>
      <c r="D2" s="268"/>
      <c r="E2" s="268"/>
      <c r="F2" s="268"/>
      <c r="G2" s="268"/>
      <c r="H2" s="268"/>
      <c r="I2" s="268"/>
      <c r="J2" s="268"/>
      <c r="K2" s="268"/>
      <c r="L2" s="229" t="s">
        <v>27</v>
      </c>
      <c r="M2" s="229"/>
      <c r="N2" s="229"/>
      <c r="O2" s="230"/>
    </row>
    <row r="3" spans="1:18" ht="15" customHeight="1" x14ac:dyDescent="0.2">
      <c r="A3" s="266"/>
      <c r="B3" s="269"/>
      <c r="C3" s="269"/>
      <c r="D3" s="269"/>
      <c r="E3" s="269"/>
      <c r="F3" s="269"/>
      <c r="G3" s="269"/>
      <c r="H3" s="269"/>
      <c r="I3" s="269"/>
      <c r="J3" s="269"/>
      <c r="K3" s="269"/>
      <c r="L3" s="270" t="s">
        <v>22</v>
      </c>
      <c r="M3" s="270"/>
      <c r="N3" s="270"/>
      <c r="O3" s="271"/>
    </row>
    <row r="4" spans="1:18" s="3" customFormat="1" ht="27" customHeight="1" x14ac:dyDescent="0.2">
      <c r="A4" s="244" t="s">
        <v>4</v>
      </c>
      <c r="B4" s="260" t="s">
        <v>5</v>
      </c>
      <c r="C4" s="255" t="s">
        <v>0</v>
      </c>
      <c r="D4" s="255"/>
      <c r="E4" s="255"/>
      <c r="F4" s="255"/>
      <c r="G4" s="255"/>
      <c r="H4" s="255"/>
      <c r="I4" s="255"/>
      <c r="J4" s="258" t="s">
        <v>1</v>
      </c>
      <c r="K4" s="258"/>
      <c r="L4" s="242" t="s">
        <v>2</v>
      </c>
      <c r="M4" s="242"/>
      <c r="N4" s="242"/>
      <c r="O4" s="252"/>
    </row>
    <row r="5" spans="1:18" s="3" customFormat="1" ht="35.25" customHeight="1" x14ac:dyDescent="0.2">
      <c r="A5" s="245"/>
      <c r="B5" s="261"/>
      <c r="C5" s="255" t="s">
        <v>6</v>
      </c>
      <c r="D5" s="255"/>
      <c r="E5" s="256" t="s">
        <v>9</v>
      </c>
      <c r="F5" s="256" t="s">
        <v>10</v>
      </c>
      <c r="G5" s="256" t="s">
        <v>11</v>
      </c>
      <c r="H5" s="255" t="s">
        <v>12</v>
      </c>
      <c r="I5" s="255"/>
      <c r="J5" s="259" t="s">
        <v>15</v>
      </c>
      <c r="K5" s="259" t="s">
        <v>16</v>
      </c>
      <c r="L5" s="243" t="s">
        <v>17</v>
      </c>
      <c r="M5" s="243" t="s">
        <v>26</v>
      </c>
      <c r="N5" s="243" t="s">
        <v>18</v>
      </c>
      <c r="O5" s="253" t="s">
        <v>19</v>
      </c>
    </row>
    <row r="6" spans="1:18" s="3" customFormat="1" ht="39" customHeight="1" thickBot="1" x14ac:dyDescent="0.25">
      <c r="A6" s="246"/>
      <c r="B6" s="262"/>
      <c r="C6" s="8" t="s">
        <v>7</v>
      </c>
      <c r="D6" s="44" t="s">
        <v>44</v>
      </c>
      <c r="E6" s="290"/>
      <c r="F6" s="290"/>
      <c r="G6" s="290"/>
      <c r="H6" s="44" t="s">
        <v>105</v>
      </c>
      <c r="I6" s="44" t="s">
        <v>106</v>
      </c>
      <c r="J6" s="292"/>
      <c r="K6" s="292"/>
      <c r="L6" s="288"/>
      <c r="M6" s="288"/>
      <c r="N6" s="288"/>
      <c r="O6" s="289"/>
    </row>
    <row r="7" spans="1:18" s="3" customFormat="1" ht="210.95" customHeight="1" thickBot="1" x14ac:dyDescent="0.25">
      <c r="A7" s="254" t="s">
        <v>139</v>
      </c>
      <c r="B7" s="254" t="s">
        <v>140</v>
      </c>
      <c r="C7" s="128" t="s">
        <v>32</v>
      </c>
      <c r="D7" s="116" t="s">
        <v>41</v>
      </c>
      <c r="E7" s="119">
        <v>1</v>
      </c>
      <c r="F7" s="116" t="s">
        <v>40</v>
      </c>
      <c r="G7" s="128" t="s">
        <v>25</v>
      </c>
      <c r="H7" s="117">
        <v>43832</v>
      </c>
      <c r="I7" s="117">
        <v>44012</v>
      </c>
      <c r="J7" s="116" t="s">
        <v>321</v>
      </c>
      <c r="K7" s="156">
        <v>0</v>
      </c>
      <c r="L7" s="122" t="s">
        <v>302</v>
      </c>
      <c r="M7" s="124" t="s">
        <v>301</v>
      </c>
      <c r="N7" s="122" t="s">
        <v>300</v>
      </c>
      <c r="O7" s="114" t="s">
        <v>299</v>
      </c>
      <c r="P7" s="6"/>
      <c r="Q7" s="6"/>
      <c r="R7" s="6"/>
    </row>
    <row r="8" spans="1:18" s="3" customFormat="1" ht="189.95" customHeight="1" thickBot="1" x14ac:dyDescent="0.25">
      <c r="A8" s="254"/>
      <c r="B8" s="254"/>
      <c r="C8" s="128" t="s">
        <v>33</v>
      </c>
      <c r="D8" s="116" t="s">
        <v>90</v>
      </c>
      <c r="E8" s="116" t="s">
        <v>91</v>
      </c>
      <c r="F8" s="116" t="s">
        <v>92</v>
      </c>
      <c r="G8" s="116" t="s">
        <v>132</v>
      </c>
      <c r="H8" s="157">
        <v>43831</v>
      </c>
      <c r="I8" s="157">
        <v>44196</v>
      </c>
      <c r="J8" s="158" t="s">
        <v>322</v>
      </c>
      <c r="K8" s="159">
        <v>1</v>
      </c>
      <c r="L8" s="122" t="s">
        <v>347</v>
      </c>
      <c r="M8" s="124" t="s">
        <v>301</v>
      </c>
      <c r="N8" s="122" t="s">
        <v>303</v>
      </c>
      <c r="O8" s="114" t="s">
        <v>299</v>
      </c>
      <c r="P8" s="6"/>
      <c r="Q8" s="6"/>
      <c r="R8" s="6"/>
    </row>
    <row r="9" spans="1:18" s="3" customFormat="1" ht="122.25" customHeight="1" thickBot="1" x14ac:dyDescent="0.25">
      <c r="A9" s="254"/>
      <c r="B9" s="254"/>
      <c r="C9" s="128" t="s">
        <v>120</v>
      </c>
      <c r="D9" s="116" t="s">
        <v>45</v>
      </c>
      <c r="E9" s="119">
        <v>1</v>
      </c>
      <c r="F9" s="116" t="s">
        <v>39</v>
      </c>
      <c r="G9" s="128" t="s">
        <v>25</v>
      </c>
      <c r="H9" s="117">
        <v>44013</v>
      </c>
      <c r="I9" s="117">
        <v>44196</v>
      </c>
      <c r="J9" s="122" t="s">
        <v>323</v>
      </c>
      <c r="K9" s="160" t="s">
        <v>298</v>
      </c>
      <c r="L9" s="141" t="s">
        <v>348</v>
      </c>
      <c r="M9" s="124" t="s">
        <v>301</v>
      </c>
      <c r="N9" s="161"/>
      <c r="O9" s="114" t="s">
        <v>299</v>
      </c>
      <c r="P9" s="6"/>
      <c r="Q9" s="6"/>
      <c r="R9" s="6"/>
    </row>
    <row r="10" spans="1:18" s="3" customFormat="1" ht="296.25" customHeight="1" thickBot="1" x14ac:dyDescent="0.25">
      <c r="A10" s="254"/>
      <c r="B10" s="254"/>
      <c r="C10" s="128" t="s">
        <v>121</v>
      </c>
      <c r="D10" s="116" t="s">
        <v>93</v>
      </c>
      <c r="E10" s="116" t="s">
        <v>110</v>
      </c>
      <c r="F10" s="116" t="s">
        <v>94</v>
      </c>
      <c r="G10" s="116" t="s">
        <v>111</v>
      </c>
      <c r="H10" s="157">
        <v>43831</v>
      </c>
      <c r="I10" s="157">
        <v>44196</v>
      </c>
      <c r="J10" s="162" t="s">
        <v>324</v>
      </c>
      <c r="K10" s="159">
        <v>0</v>
      </c>
      <c r="L10" s="122" t="s">
        <v>304</v>
      </c>
      <c r="M10" s="124" t="s">
        <v>301</v>
      </c>
      <c r="N10" s="161"/>
      <c r="O10" s="114" t="s">
        <v>299</v>
      </c>
      <c r="P10" s="6"/>
      <c r="Q10" s="6"/>
      <c r="R10" s="6"/>
    </row>
    <row r="11" spans="1:18" s="3" customFormat="1" ht="201" customHeight="1" thickBot="1" x14ac:dyDescent="0.25">
      <c r="A11" s="254"/>
      <c r="B11" s="117" t="s">
        <v>141</v>
      </c>
      <c r="C11" s="128" t="s">
        <v>122</v>
      </c>
      <c r="D11" s="116" t="s">
        <v>95</v>
      </c>
      <c r="E11" s="116" t="s">
        <v>96</v>
      </c>
      <c r="F11" s="116" t="s">
        <v>97</v>
      </c>
      <c r="G11" s="116" t="s">
        <v>98</v>
      </c>
      <c r="H11" s="117">
        <v>43831</v>
      </c>
      <c r="I11" s="117">
        <v>44196</v>
      </c>
      <c r="J11" s="158" t="s">
        <v>325</v>
      </c>
      <c r="K11" s="160">
        <v>1</v>
      </c>
      <c r="L11" s="122" t="s">
        <v>349</v>
      </c>
      <c r="M11" s="124" t="s">
        <v>301</v>
      </c>
      <c r="N11" s="161"/>
      <c r="O11" s="114" t="s">
        <v>299</v>
      </c>
      <c r="P11" s="6"/>
      <c r="Q11" s="6"/>
      <c r="R11" s="6"/>
    </row>
    <row r="12" spans="1:18" s="3" customFormat="1" ht="222.95" customHeight="1" thickBot="1" x14ac:dyDescent="0.25">
      <c r="A12" s="254"/>
      <c r="B12" s="117" t="s">
        <v>129</v>
      </c>
      <c r="C12" s="128" t="s">
        <v>128</v>
      </c>
      <c r="D12" s="116" t="s">
        <v>87</v>
      </c>
      <c r="E12" s="116" t="s">
        <v>88</v>
      </c>
      <c r="F12" s="116" t="s">
        <v>89</v>
      </c>
      <c r="G12" s="116" t="s">
        <v>70</v>
      </c>
      <c r="H12" s="117">
        <v>43831</v>
      </c>
      <c r="I12" s="117">
        <v>44196</v>
      </c>
      <c r="J12" s="122" t="s">
        <v>326</v>
      </c>
      <c r="K12" s="159">
        <v>0</v>
      </c>
      <c r="L12" s="122" t="s">
        <v>350</v>
      </c>
      <c r="M12" s="124" t="s">
        <v>301</v>
      </c>
      <c r="N12" s="161"/>
      <c r="O12" s="114" t="s">
        <v>299</v>
      </c>
      <c r="P12" s="6"/>
      <c r="Q12" s="6"/>
      <c r="R12" s="6"/>
    </row>
    <row r="13" spans="1:18" s="3" customFormat="1" ht="195" customHeight="1" x14ac:dyDescent="0.2">
      <c r="A13" s="286"/>
      <c r="B13" s="117" t="s">
        <v>130</v>
      </c>
      <c r="C13" s="128" t="s">
        <v>131</v>
      </c>
      <c r="D13" s="116" t="s">
        <v>31</v>
      </c>
      <c r="E13" s="119">
        <v>1</v>
      </c>
      <c r="F13" s="116" t="s">
        <v>46</v>
      </c>
      <c r="G13" s="116" t="s">
        <v>30</v>
      </c>
      <c r="H13" s="117">
        <v>43832</v>
      </c>
      <c r="I13" s="117">
        <v>44196</v>
      </c>
      <c r="J13" s="122" t="s">
        <v>327</v>
      </c>
      <c r="K13" s="160">
        <v>0.25</v>
      </c>
      <c r="L13" s="122" t="s">
        <v>352</v>
      </c>
      <c r="M13" s="124" t="s">
        <v>301</v>
      </c>
      <c r="N13" s="161"/>
      <c r="O13" s="114" t="s">
        <v>299</v>
      </c>
      <c r="P13" s="6"/>
      <c r="Q13" s="6"/>
      <c r="R13" s="6"/>
    </row>
    <row r="14" spans="1:18" s="35" customFormat="1" ht="12.75" x14ac:dyDescent="0.2">
      <c r="A14" s="163"/>
      <c r="B14" s="163"/>
      <c r="C14" s="163"/>
      <c r="D14" s="163"/>
      <c r="E14" s="163"/>
      <c r="F14" s="163"/>
      <c r="G14" s="163"/>
      <c r="H14" s="163"/>
      <c r="I14" s="163"/>
      <c r="J14" s="163"/>
      <c r="K14" s="163"/>
      <c r="L14" s="163"/>
      <c r="M14" s="163"/>
      <c r="N14" s="163"/>
      <c r="O14" s="163"/>
    </row>
    <row r="15" spans="1:18" s="35" customFormat="1" ht="12.75" x14ac:dyDescent="0.2">
      <c r="A15" s="272" t="s">
        <v>68</v>
      </c>
      <c r="B15" s="272"/>
      <c r="C15" s="272"/>
      <c r="D15" s="272"/>
      <c r="E15" s="136">
        <v>43858</v>
      </c>
      <c r="F15" s="154"/>
      <c r="G15" s="154"/>
      <c r="H15" s="154"/>
      <c r="I15" s="154"/>
      <c r="J15" s="154"/>
      <c r="K15" s="154"/>
      <c r="L15" s="154"/>
      <c r="M15" s="154"/>
      <c r="N15" s="154"/>
      <c r="O15" s="154"/>
    </row>
    <row r="16" spans="1:18" s="35" customFormat="1" ht="12.75" x14ac:dyDescent="0.2">
      <c r="A16" s="291" t="s">
        <v>69</v>
      </c>
      <c r="B16" s="291"/>
      <c r="C16" s="291"/>
      <c r="D16" s="291"/>
      <c r="E16" s="46">
        <v>43951</v>
      </c>
      <c r="F16" s="32"/>
      <c r="G16" s="32"/>
      <c r="H16" s="32"/>
      <c r="I16" s="32"/>
      <c r="J16" s="32"/>
      <c r="K16" s="32"/>
      <c r="L16" s="32"/>
      <c r="M16" s="32"/>
      <c r="N16" s="32"/>
      <c r="O16" s="32"/>
    </row>
    <row r="17" spans="1:5" s="3" customFormat="1" ht="12.75" x14ac:dyDescent="0.2">
      <c r="A17" s="291" t="s">
        <v>29</v>
      </c>
      <c r="B17" s="291"/>
      <c r="C17" s="291"/>
      <c r="D17" s="291"/>
      <c r="E17" s="46">
        <v>43964</v>
      </c>
    </row>
  </sheetData>
  <mergeCells count="26">
    <mergeCell ref="A15:D15"/>
    <mergeCell ref="A16:D16"/>
    <mergeCell ref="A17:D17"/>
    <mergeCell ref="J5:J6"/>
    <mergeCell ref="K5:K6"/>
    <mergeCell ref="L5:L6"/>
    <mergeCell ref="M5:M6"/>
    <mergeCell ref="N5:N6"/>
    <mergeCell ref="O5:O6"/>
    <mergeCell ref="A7:A13"/>
    <mergeCell ref="B7:B10"/>
    <mergeCell ref="C5:D5"/>
    <mergeCell ref="E5:E6"/>
    <mergeCell ref="F5:F6"/>
    <mergeCell ref="G5:G6"/>
    <mergeCell ref="H5:I5"/>
    <mergeCell ref="A4:A6"/>
    <mergeCell ref="B4:B6"/>
    <mergeCell ref="C4:I4"/>
    <mergeCell ref="J4:K4"/>
    <mergeCell ref="L4:O4"/>
    <mergeCell ref="A1:A3"/>
    <mergeCell ref="B1:K3"/>
    <mergeCell ref="L1:O1"/>
    <mergeCell ref="L2:O2"/>
    <mergeCell ref="L3:O3"/>
  </mergeCells>
  <printOptions horizontalCentered="1"/>
  <pageMargins left="0.23622047244094491" right="0.23622047244094491" top="0.74803149606299213" bottom="0.74803149606299213" header="0.31496062992125984" footer="0.31496062992125984"/>
  <pageSetup scale="7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A7" zoomScale="108" zoomScaleNormal="108" zoomScaleSheetLayoutView="98" workbookViewId="0">
      <selection activeCell="B7" sqref="B7:B8"/>
    </sheetView>
  </sheetViews>
  <sheetFormatPr baseColWidth="10" defaultColWidth="11.42578125" defaultRowHeight="14.25" x14ac:dyDescent="0.2"/>
  <cols>
    <col min="1" max="1" width="11.140625" style="1" customWidth="1"/>
    <col min="2" max="2" width="8.5703125" style="1" customWidth="1"/>
    <col min="3" max="3" width="4.85546875" style="1" customWidth="1"/>
    <col min="4" max="4" width="29.140625" style="1" customWidth="1"/>
    <col min="5" max="5" width="14.28515625" style="1" customWidth="1"/>
    <col min="6" max="6" width="29.5703125" style="1" customWidth="1"/>
    <col min="7" max="7" width="10.140625" style="1" customWidth="1"/>
    <col min="8" max="8" width="10.28515625" style="1" customWidth="1"/>
    <col min="9" max="9" width="15.85546875" style="1" customWidth="1"/>
    <col min="10" max="10" width="89.5703125" style="1" customWidth="1"/>
    <col min="11" max="11" width="10.5703125" style="1" customWidth="1"/>
    <col min="12" max="12" width="81.140625" style="1" customWidth="1"/>
    <col min="13" max="13" width="24.140625" style="1" customWidth="1"/>
    <col min="14" max="14" width="18.85546875" style="1" customWidth="1"/>
    <col min="15" max="15" width="21" style="1" customWidth="1"/>
    <col min="16" max="16384" width="11.42578125" style="1"/>
  </cols>
  <sheetData>
    <row r="1" spans="1:23" ht="33.75" customHeight="1" x14ac:dyDescent="0.2">
      <c r="A1" s="264"/>
      <c r="B1" s="267" t="s">
        <v>38</v>
      </c>
      <c r="C1" s="267"/>
      <c r="D1" s="267"/>
      <c r="E1" s="267"/>
      <c r="F1" s="267"/>
      <c r="G1" s="267"/>
      <c r="H1" s="267"/>
      <c r="I1" s="267"/>
      <c r="J1" s="267"/>
      <c r="K1" s="267"/>
      <c r="L1" s="227" t="s">
        <v>24</v>
      </c>
      <c r="M1" s="227"/>
      <c r="N1" s="227"/>
      <c r="O1" s="228"/>
    </row>
    <row r="2" spans="1:23" ht="27.75" customHeight="1" x14ac:dyDescent="0.2">
      <c r="A2" s="265"/>
      <c r="B2" s="268"/>
      <c r="C2" s="268"/>
      <c r="D2" s="268"/>
      <c r="E2" s="268"/>
      <c r="F2" s="268"/>
      <c r="G2" s="268"/>
      <c r="H2" s="268"/>
      <c r="I2" s="268"/>
      <c r="J2" s="268"/>
      <c r="K2" s="268"/>
      <c r="L2" s="229" t="s">
        <v>27</v>
      </c>
      <c r="M2" s="229"/>
      <c r="N2" s="229"/>
      <c r="O2" s="230"/>
    </row>
    <row r="3" spans="1:23" ht="15" customHeight="1" x14ac:dyDescent="0.2">
      <c r="A3" s="266"/>
      <c r="B3" s="269"/>
      <c r="C3" s="269"/>
      <c r="D3" s="269"/>
      <c r="E3" s="269"/>
      <c r="F3" s="269"/>
      <c r="G3" s="269"/>
      <c r="H3" s="269"/>
      <c r="I3" s="269"/>
      <c r="J3" s="269"/>
      <c r="K3" s="269"/>
      <c r="L3" s="270" t="s">
        <v>23</v>
      </c>
      <c r="M3" s="270"/>
      <c r="N3" s="270"/>
      <c r="O3" s="271"/>
    </row>
    <row r="4" spans="1:23" s="3" customFormat="1" ht="30" customHeight="1" x14ac:dyDescent="0.2">
      <c r="A4" s="260" t="s">
        <v>4</v>
      </c>
      <c r="B4" s="260" t="s">
        <v>5</v>
      </c>
      <c r="C4" s="255" t="s">
        <v>0</v>
      </c>
      <c r="D4" s="255"/>
      <c r="E4" s="255"/>
      <c r="F4" s="255"/>
      <c r="G4" s="255"/>
      <c r="H4" s="255"/>
      <c r="I4" s="255"/>
      <c r="J4" s="258" t="s">
        <v>1</v>
      </c>
      <c r="K4" s="258"/>
      <c r="L4" s="242" t="s">
        <v>2</v>
      </c>
      <c r="M4" s="242"/>
      <c r="N4" s="242"/>
      <c r="O4" s="242"/>
    </row>
    <row r="5" spans="1:23" s="3" customFormat="1" ht="25.5" customHeight="1" x14ac:dyDescent="0.2">
      <c r="A5" s="261"/>
      <c r="B5" s="261"/>
      <c r="C5" s="255" t="s">
        <v>34</v>
      </c>
      <c r="D5" s="255"/>
      <c r="E5" s="255" t="s">
        <v>9</v>
      </c>
      <c r="F5" s="255" t="s">
        <v>10</v>
      </c>
      <c r="G5" s="255" t="s">
        <v>11</v>
      </c>
      <c r="H5" s="255" t="s">
        <v>12</v>
      </c>
      <c r="I5" s="255"/>
      <c r="J5" s="258" t="s">
        <v>15</v>
      </c>
      <c r="K5" s="258" t="s">
        <v>16</v>
      </c>
      <c r="L5" s="242" t="s">
        <v>17</v>
      </c>
      <c r="M5" s="242" t="s">
        <v>26</v>
      </c>
      <c r="N5" s="242" t="s">
        <v>18</v>
      </c>
      <c r="O5" s="242" t="s">
        <v>19</v>
      </c>
    </row>
    <row r="6" spans="1:23" s="3" customFormat="1" ht="63.75" x14ac:dyDescent="0.2">
      <c r="A6" s="261"/>
      <c r="B6" s="261"/>
      <c r="C6" s="43" t="s">
        <v>35</v>
      </c>
      <c r="D6" s="43" t="s">
        <v>8</v>
      </c>
      <c r="E6" s="255"/>
      <c r="F6" s="255"/>
      <c r="G6" s="295"/>
      <c r="H6" s="43" t="s">
        <v>13</v>
      </c>
      <c r="I6" s="43" t="s">
        <v>14</v>
      </c>
      <c r="J6" s="258"/>
      <c r="K6" s="258"/>
      <c r="L6" s="242"/>
      <c r="M6" s="242"/>
      <c r="N6" s="242"/>
      <c r="O6" s="242"/>
    </row>
    <row r="7" spans="1:23" s="3" customFormat="1" ht="297.75" customHeight="1" x14ac:dyDescent="0.2">
      <c r="A7" s="293" t="s">
        <v>142</v>
      </c>
      <c r="B7" s="293"/>
      <c r="C7" s="164" t="s">
        <v>76</v>
      </c>
      <c r="D7" s="165" t="s">
        <v>77</v>
      </c>
      <c r="E7" s="166">
        <v>1</v>
      </c>
      <c r="F7" s="165" t="s">
        <v>78</v>
      </c>
      <c r="G7" s="167" t="s">
        <v>79</v>
      </c>
      <c r="H7" s="167">
        <v>43832</v>
      </c>
      <c r="I7" s="167">
        <v>44196</v>
      </c>
      <c r="J7" s="168" t="s">
        <v>328</v>
      </c>
      <c r="K7" s="169">
        <v>0.27</v>
      </c>
      <c r="L7" s="168" t="s">
        <v>353</v>
      </c>
      <c r="M7" s="170" t="s">
        <v>301</v>
      </c>
      <c r="N7" s="164"/>
      <c r="O7" s="164" t="s">
        <v>299</v>
      </c>
    </row>
    <row r="8" spans="1:23" s="3" customFormat="1" ht="234.75" customHeight="1" x14ac:dyDescent="0.2">
      <c r="A8" s="294"/>
      <c r="B8" s="294"/>
      <c r="C8" s="171" t="s">
        <v>80</v>
      </c>
      <c r="D8" s="172" t="s">
        <v>81</v>
      </c>
      <c r="E8" s="173">
        <v>1</v>
      </c>
      <c r="F8" s="172" t="s">
        <v>82</v>
      </c>
      <c r="G8" s="174" t="s">
        <v>79</v>
      </c>
      <c r="H8" s="174">
        <v>43832</v>
      </c>
      <c r="I8" s="174">
        <v>44012</v>
      </c>
      <c r="J8" s="116" t="s">
        <v>329</v>
      </c>
      <c r="K8" s="160">
        <v>0.33</v>
      </c>
      <c r="L8" s="168" t="s">
        <v>354</v>
      </c>
      <c r="M8" s="128" t="s">
        <v>301</v>
      </c>
      <c r="N8" s="171"/>
      <c r="O8" s="164" t="s">
        <v>299</v>
      </c>
    </row>
    <row r="9" spans="1:23" s="3" customFormat="1" ht="12.75" x14ac:dyDescent="0.2">
      <c r="A9" s="33"/>
      <c r="B9" s="33"/>
      <c r="C9" s="34"/>
      <c r="D9" s="34"/>
      <c r="E9" s="34"/>
      <c r="F9" s="34"/>
      <c r="G9" s="33"/>
      <c r="H9" s="34"/>
      <c r="I9" s="34"/>
      <c r="J9" s="34"/>
      <c r="K9" s="34"/>
      <c r="L9" s="34"/>
      <c r="M9" s="34"/>
      <c r="N9" s="34"/>
      <c r="O9" s="34"/>
      <c r="P9" s="35"/>
      <c r="Q9" s="35"/>
      <c r="R9" s="35"/>
      <c r="S9" s="35"/>
      <c r="T9" s="35"/>
      <c r="U9" s="35"/>
      <c r="V9" s="35"/>
      <c r="W9" s="35"/>
    </row>
    <row r="10" spans="1:23" s="3" customFormat="1" ht="12.75" x14ac:dyDescent="0.2">
      <c r="A10" s="35"/>
      <c r="B10" s="35"/>
      <c r="C10" s="35"/>
      <c r="D10" s="35"/>
      <c r="E10" s="35"/>
      <c r="F10" s="35"/>
      <c r="G10" s="35"/>
      <c r="H10" s="35"/>
      <c r="I10" s="35"/>
      <c r="J10" s="35"/>
      <c r="K10" s="35"/>
      <c r="L10" s="35"/>
      <c r="M10" s="35"/>
      <c r="N10" s="35"/>
      <c r="O10" s="35"/>
    </row>
    <row r="11" spans="1:23" s="3" customFormat="1" ht="12.75" x14ac:dyDescent="0.2">
      <c r="A11" s="287" t="s">
        <v>68</v>
      </c>
      <c r="B11" s="287"/>
      <c r="C11" s="287"/>
      <c r="D11" s="287"/>
      <c r="E11" s="45">
        <v>43858</v>
      </c>
      <c r="F11" s="35"/>
      <c r="G11" s="35"/>
      <c r="H11" s="35"/>
      <c r="I11" s="35"/>
      <c r="J11" s="35"/>
      <c r="K11" s="35"/>
      <c r="L11" s="35"/>
      <c r="M11" s="35"/>
      <c r="N11" s="35"/>
      <c r="O11" s="35"/>
    </row>
    <row r="12" spans="1:23" s="3" customFormat="1" ht="12.75" x14ac:dyDescent="0.2">
      <c r="A12" s="287" t="s">
        <v>69</v>
      </c>
      <c r="B12" s="287"/>
      <c r="C12" s="287"/>
      <c r="D12" s="287"/>
      <c r="E12" s="45">
        <v>43951</v>
      </c>
      <c r="F12" s="35"/>
      <c r="G12" s="35"/>
      <c r="H12" s="35"/>
      <c r="I12" s="35"/>
      <c r="J12" s="35"/>
      <c r="K12" s="35"/>
      <c r="L12" s="35"/>
      <c r="M12" s="35"/>
      <c r="N12" s="35"/>
      <c r="O12" s="35"/>
    </row>
    <row r="13" spans="1:23" s="3" customFormat="1" ht="12.75" x14ac:dyDescent="0.2">
      <c r="A13" s="287" t="s">
        <v>29</v>
      </c>
      <c r="B13" s="287"/>
      <c r="C13" s="287"/>
      <c r="D13" s="287"/>
      <c r="E13" s="45">
        <v>43964</v>
      </c>
      <c r="F13" s="35"/>
      <c r="G13" s="35"/>
      <c r="H13" s="35"/>
      <c r="I13" s="35"/>
      <c r="J13" s="35"/>
      <c r="K13" s="35"/>
      <c r="L13" s="35"/>
      <c r="M13" s="35"/>
      <c r="N13" s="35"/>
      <c r="O13" s="35"/>
    </row>
    <row r="14" spans="1:23" x14ac:dyDescent="0.2">
      <c r="A14" s="2"/>
      <c r="B14" s="2"/>
      <c r="C14" s="2"/>
      <c r="D14" s="2"/>
      <c r="E14" s="2"/>
      <c r="F14" s="2"/>
      <c r="G14" s="2"/>
      <c r="H14" s="2"/>
      <c r="I14" s="2"/>
      <c r="J14" s="2"/>
      <c r="K14" s="2"/>
      <c r="L14" s="2"/>
      <c r="M14" s="2"/>
      <c r="N14" s="2"/>
      <c r="O14" s="2"/>
    </row>
    <row r="15" spans="1:23" x14ac:dyDescent="0.2">
      <c r="A15" s="2"/>
      <c r="B15" s="2"/>
      <c r="C15" s="2"/>
      <c r="D15" s="2"/>
      <c r="E15" s="2"/>
      <c r="F15" s="2"/>
      <c r="G15" s="2"/>
      <c r="H15" s="2"/>
      <c r="I15" s="2"/>
      <c r="J15" s="2"/>
      <c r="K15" s="2"/>
      <c r="L15" s="2"/>
      <c r="M15" s="2"/>
      <c r="N15" s="2"/>
      <c r="O15" s="2"/>
    </row>
    <row r="16" spans="1:23" x14ac:dyDescent="0.2">
      <c r="A16" s="2"/>
      <c r="B16" s="2"/>
      <c r="C16" s="2"/>
      <c r="D16" s="2"/>
      <c r="E16" s="2"/>
      <c r="F16" s="2"/>
      <c r="G16" s="2"/>
      <c r="H16" s="2"/>
      <c r="I16" s="2"/>
      <c r="J16" s="2"/>
      <c r="K16" s="2"/>
      <c r="L16" s="2"/>
      <c r="M16" s="2"/>
      <c r="N16" s="2"/>
      <c r="O16" s="2"/>
    </row>
  </sheetData>
  <mergeCells count="26">
    <mergeCell ref="A11:D11"/>
    <mergeCell ref="A12:D12"/>
    <mergeCell ref="A13:D13"/>
    <mergeCell ref="K5:K6"/>
    <mergeCell ref="L5:L6"/>
    <mergeCell ref="M5:M6"/>
    <mergeCell ref="N5:N6"/>
    <mergeCell ref="O5:O6"/>
    <mergeCell ref="A7:A8"/>
    <mergeCell ref="B7:B8"/>
    <mergeCell ref="C5:D5"/>
    <mergeCell ref="E5:E6"/>
    <mergeCell ref="F5:F6"/>
    <mergeCell ref="G5:G6"/>
    <mergeCell ref="H5:I5"/>
    <mergeCell ref="J5:J6"/>
    <mergeCell ref="A4:A6"/>
    <mergeCell ref="B4:B6"/>
    <mergeCell ref="C4:I4"/>
    <mergeCell ref="J4:K4"/>
    <mergeCell ref="L4:O4"/>
    <mergeCell ref="A1:A3"/>
    <mergeCell ref="B1:K3"/>
    <mergeCell ref="L1:O1"/>
    <mergeCell ref="L2:O2"/>
    <mergeCell ref="L3:O3"/>
  </mergeCells>
  <pageMargins left="0.23622047244094491" right="0.23622047244094491" top="0.74803149606299213" bottom="0.74803149606299213" header="0.31496062992125984" footer="0.31496062992125984"/>
  <pageSetup scale="75" orientation="landscape" horizontalDpi="4294967293"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8" sqref="B38"/>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Comp. 1 Riesgos Corrup</vt:lpstr>
      <vt:lpstr>Comp. 3 Rendicion de Cuentas</vt:lpstr>
      <vt:lpstr>Comp. 4 Mecanismos Xa Aten Ciud</vt:lpstr>
      <vt:lpstr> Comp. 5 TranspyAcceso Informac</vt:lpstr>
      <vt:lpstr>Comp. 6 Iniciativas Adicionales</vt:lpstr>
      <vt:lpstr>Hoja4</vt:lpstr>
      <vt:lpstr>' Comp. 5 TranspyAcceso Informac'!Títulos_a_imprimir</vt:lpstr>
      <vt:lpstr>'Comp. 1 Riesgos Corrup'!Títulos_a_imprimir</vt:lpstr>
      <vt:lpstr>'Comp. 3 Rendicion de Cuentas'!Títulos_a_imprimir</vt:lpstr>
      <vt:lpstr>'Comp. 4 Mecanismos Xa Aten Ciud'!Títulos_a_imprimir</vt:lpstr>
      <vt:lpstr>'Comp. 6 Iniciativas Adicionales'!Títulos_a_imprimir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EDITH ACOSTA MANRIQUE</dc:creator>
  <cp:lastModifiedBy>Gladys Gonzalez Herrera</cp:lastModifiedBy>
  <cp:lastPrinted>2020-01-27T22:22:53Z</cp:lastPrinted>
  <dcterms:created xsi:type="dcterms:W3CDTF">2016-07-21T13:11:08Z</dcterms:created>
  <dcterms:modified xsi:type="dcterms:W3CDTF">2020-05-15T16:47:02Z</dcterms:modified>
</cp:coreProperties>
</file>